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a\Desktop\"/>
    </mc:Choice>
  </mc:AlternateContent>
  <xr:revisionPtr revIDLastSave="0" documentId="8_{548D0827-AABB-4677-8846-970194911FEB}" xr6:coauthVersionLast="45" xr6:coauthVersionMax="45" xr10:uidLastSave="{00000000-0000-0000-0000-000000000000}"/>
  <bookViews>
    <workbookView xWindow="-120" yWindow="-120" windowWidth="29040" windowHeight="15990" xr2:uid="{E65AF63C-6376-49E0-B92B-47FD8DDA1801}"/>
  </bookViews>
  <sheets>
    <sheet name="Podle SC a Opatření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1" i="1" l="1"/>
  <c r="L160" i="1"/>
  <c r="J160" i="1"/>
  <c r="I160" i="1"/>
  <c r="N57" i="1"/>
  <c r="L181" i="1" l="1"/>
  <c r="K181" i="1"/>
  <c r="J181" i="1"/>
  <c r="I181" i="1"/>
  <c r="H181" i="1"/>
  <c r="L180" i="1"/>
  <c r="K180" i="1"/>
  <c r="J180" i="1"/>
  <c r="I180" i="1"/>
  <c r="H180" i="1"/>
  <c r="L179" i="1"/>
  <c r="K179" i="1"/>
  <c r="J179" i="1"/>
  <c r="I179" i="1"/>
  <c r="H179" i="1"/>
  <c r="L178" i="1"/>
  <c r="K178" i="1"/>
  <c r="J178" i="1"/>
  <c r="I178" i="1"/>
  <c r="H178" i="1"/>
  <c r="L177" i="1"/>
  <c r="K177" i="1"/>
  <c r="J177" i="1"/>
  <c r="I177" i="1"/>
  <c r="H177" i="1"/>
  <c r="L176" i="1"/>
  <c r="K176" i="1"/>
  <c r="J176" i="1"/>
  <c r="I176" i="1"/>
  <c r="H176" i="1"/>
  <c r="L175" i="1"/>
  <c r="K175" i="1"/>
  <c r="J175" i="1"/>
  <c r="I175" i="1"/>
  <c r="H175" i="1"/>
  <c r="L174" i="1"/>
  <c r="K174" i="1"/>
  <c r="J174" i="1"/>
  <c r="I174" i="1"/>
  <c r="H174" i="1"/>
  <c r="L173" i="1"/>
  <c r="K173" i="1"/>
  <c r="J173" i="1"/>
  <c r="I173" i="1"/>
  <c r="H173" i="1"/>
  <c r="L172" i="1"/>
  <c r="K172" i="1"/>
  <c r="J172" i="1"/>
  <c r="I172" i="1"/>
  <c r="H172" i="1"/>
  <c r="L171" i="1"/>
  <c r="K171" i="1"/>
  <c r="J171" i="1"/>
  <c r="I171" i="1"/>
  <c r="H171" i="1"/>
  <c r="L170" i="1"/>
  <c r="K170" i="1"/>
  <c r="J170" i="1"/>
  <c r="I170" i="1"/>
  <c r="H170" i="1"/>
  <c r="L168" i="1"/>
  <c r="K168" i="1"/>
  <c r="J168" i="1"/>
  <c r="I168" i="1"/>
  <c r="H168" i="1"/>
  <c r="L167" i="1"/>
  <c r="K167" i="1"/>
  <c r="J167" i="1"/>
  <c r="J165" i="1" s="1"/>
  <c r="I167" i="1"/>
  <c r="H167" i="1"/>
  <c r="L166" i="1"/>
  <c r="K166" i="1"/>
  <c r="K165" i="1" s="1"/>
  <c r="J166" i="1"/>
  <c r="I166" i="1"/>
  <c r="I165" i="1" s="1"/>
  <c r="H166" i="1"/>
  <c r="L165" i="1"/>
  <c r="H165" i="1"/>
  <c r="L163" i="1"/>
  <c r="K163" i="1"/>
  <c r="J163" i="1"/>
  <c r="I163" i="1"/>
  <c r="H163" i="1"/>
  <c r="L161" i="1"/>
  <c r="K161" i="1"/>
  <c r="I161" i="1"/>
  <c r="H161" i="1"/>
  <c r="K160" i="1"/>
  <c r="J162" i="1"/>
  <c r="I162" i="1"/>
  <c r="L157" i="1"/>
  <c r="K157" i="1"/>
  <c r="J157" i="1"/>
  <c r="I157" i="1"/>
  <c r="H157" i="1"/>
  <c r="L155" i="1"/>
  <c r="K155" i="1"/>
  <c r="J155" i="1"/>
  <c r="I155" i="1"/>
  <c r="I156" i="1" s="1"/>
  <c r="H155" i="1"/>
  <c r="H146" i="1"/>
  <c r="L137" i="1"/>
  <c r="K137" i="1"/>
  <c r="J137" i="1"/>
  <c r="I137" i="1"/>
  <c r="H137" i="1"/>
  <c r="L133" i="1"/>
  <c r="J133" i="1"/>
  <c r="H129" i="1"/>
  <c r="L120" i="1"/>
  <c r="K120" i="1"/>
  <c r="J120" i="1"/>
  <c r="I120" i="1"/>
  <c r="H120" i="1"/>
  <c r="L119" i="1"/>
  <c r="I119" i="1"/>
  <c r="H119" i="1"/>
  <c r="L118" i="1"/>
  <c r="K118" i="1"/>
  <c r="J118" i="1"/>
  <c r="J116" i="1"/>
  <c r="J119" i="1" s="1"/>
  <c r="L115" i="1"/>
  <c r="K115" i="1"/>
  <c r="K119" i="1" s="1"/>
  <c r="J115" i="1"/>
  <c r="O111" i="1"/>
  <c r="H111" i="1" s="1"/>
  <c r="H160" i="1" s="1"/>
  <c r="P110" i="1"/>
  <c r="O110" i="1"/>
  <c r="O108" i="1"/>
  <c r="P108" i="1" s="1"/>
  <c r="P107" i="1"/>
  <c r="O107" i="1"/>
  <c r="O106" i="1"/>
  <c r="P106" i="1" s="1"/>
  <c r="L102" i="1"/>
  <c r="K102" i="1"/>
  <c r="J102" i="1"/>
  <c r="I102" i="1"/>
  <c r="H102" i="1"/>
  <c r="K101" i="1"/>
  <c r="I101" i="1"/>
  <c r="H101" i="1"/>
  <c r="L100" i="1"/>
  <c r="K100" i="1"/>
  <c r="J100" i="1"/>
  <c r="J98" i="1"/>
  <c r="L97" i="1"/>
  <c r="L101" i="1" s="1"/>
  <c r="K97" i="1"/>
  <c r="J97" i="1"/>
  <c r="J101" i="1" s="1"/>
  <c r="O93" i="1"/>
  <c r="O90" i="1"/>
  <c r="P90" i="1" s="1"/>
  <c r="P89" i="1"/>
  <c r="O89" i="1"/>
  <c r="O88" i="1"/>
  <c r="P88" i="1" s="1"/>
  <c r="L84" i="1"/>
  <c r="K84" i="1"/>
  <c r="J84" i="1"/>
  <c r="I84" i="1"/>
  <c r="H84" i="1"/>
  <c r="K83" i="1"/>
  <c r="K159" i="1" s="1"/>
  <c r="I83" i="1"/>
  <c r="H83" i="1"/>
  <c r="L82" i="1"/>
  <c r="K82" i="1"/>
  <c r="J82" i="1"/>
  <c r="J80" i="1"/>
  <c r="L79" i="1"/>
  <c r="L83" i="1" s="1"/>
  <c r="K79" i="1"/>
  <c r="J79" i="1"/>
  <c r="J83" i="1" s="1"/>
  <c r="O73" i="1"/>
  <c r="P73" i="1" s="1"/>
  <c r="P71" i="1"/>
  <c r="Q71" i="1" s="1"/>
  <c r="L67" i="1"/>
  <c r="K67" i="1"/>
  <c r="J67" i="1"/>
  <c r="I67" i="1"/>
  <c r="H67" i="1"/>
  <c r="L66" i="1"/>
  <c r="J66" i="1"/>
  <c r="L63" i="1"/>
  <c r="J63" i="1"/>
  <c r="U58" i="1"/>
  <c r="U57" i="1"/>
  <c r="O57" i="1"/>
  <c r="P57" i="1" s="1"/>
  <c r="U56" i="1"/>
  <c r="N55" i="1"/>
  <c r="O55" i="1" s="1"/>
  <c r="L19" i="1"/>
  <c r="J19" i="1"/>
  <c r="I19" i="1"/>
  <c r="H19" i="1"/>
  <c r="K18" i="1"/>
  <c r="K19" i="1" s="1"/>
  <c r="K15" i="1"/>
  <c r="O11" i="1"/>
  <c r="Q10" i="1"/>
  <c r="P10" i="1"/>
  <c r="O10" i="1"/>
  <c r="P9" i="1"/>
  <c r="O9" i="1"/>
  <c r="O8" i="1"/>
  <c r="P8" i="1" s="1"/>
  <c r="P7" i="1"/>
  <c r="O7" i="1"/>
  <c r="O6" i="1"/>
  <c r="P6" i="1" s="1"/>
  <c r="J159" i="1" l="1"/>
  <c r="I159" i="1"/>
  <c r="H159" i="1"/>
  <c r="L159" i="1"/>
</calcChain>
</file>

<file path=xl/sharedStrings.xml><?xml version="1.0" encoding="utf-8"?>
<sst xmlns="http://schemas.openxmlformats.org/spreadsheetml/2006/main" count="594" uniqueCount="57">
  <si>
    <t>2016-2023</t>
  </si>
  <si>
    <t>Specifický cíl SLLD</t>
  </si>
  <si>
    <t>Opatření SCLLD</t>
  </si>
  <si>
    <t>Podopatření SCLLD</t>
  </si>
  <si>
    <t>Identifikace programu</t>
  </si>
  <si>
    <t>Plán financování (způsobilé výdaje v Kč)</t>
  </si>
  <si>
    <t>Nezpůsobilé výdaje (Kč)</t>
  </si>
  <si>
    <t>Program</t>
  </si>
  <si>
    <t>Prioritní osa OP / Priorita Unie</t>
  </si>
  <si>
    <t>Investiční priorita OP / Prioritní oblast</t>
  </si>
  <si>
    <t>Specifický cíl OP / Operace PRV</t>
  </si>
  <si>
    <t>Celkové způsobilé výdaje (CZV)</t>
  </si>
  <si>
    <t>Z toho podpora</t>
  </si>
  <si>
    <t>Z toho vlastní zdroje příjemce</t>
  </si>
  <si>
    <t>Příspěvek unie (a)</t>
  </si>
  <si>
    <t>Národní veřejné zdroje (SR, SF) (b)</t>
  </si>
  <si>
    <t>Národní veřejné zdroje (kraj, obec, jiné) (c)</t>
  </si>
  <si>
    <t>Národní soukromé zdroje (d)</t>
  </si>
  <si>
    <t xml:space="preserve"> PRV A: Investice do zemědělských podniků</t>
  </si>
  <si>
    <t>PRV</t>
  </si>
  <si>
    <t>6b</t>
  </si>
  <si>
    <t>19.2.1 Podpora provádění operací v rámci komunitně vedeného místního rozvoje</t>
  </si>
  <si>
    <t>PRV B: Investice do zemědělských produktů</t>
  </si>
  <si>
    <t>PRV C: Diverzifikace zemědělství</t>
  </si>
  <si>
    <t>PRV D: Spolupráce subjektů</t>
  </si>
  <si>
    <t>PRV E: Projekt spolupráce</t>
  </si>
  <si>
    <t>19.3.1 Příprava a provádění činností spolupráce místní akční skupiny</t>
  </si>
  <si>
    <t>PRV F: Základní služby a obnova vesnic ve venkovských oblastech</t>
  </si>
  <si>
    <t>OPŽP A: Stabilita krajiny</t>
  </si>
  <si>
    <t>OPŽP</t>
  </si>
  <si>
    <t>4.3 Posílit přirozené funkce krajiny</t>
  </si>
  <si>
    <t>OPŽP B: Protierozní opatření</t>
  </si>
  <si>
    <t>OPŽP C: Sídelní zeleň</t>
  </si>
  <si>
    <t>4.4 Zlepšit kvalitu prostředí v sídlech</t>
  </si>
  <si>
    <t>IROP B: Infrastruktura vzdělávání</t>
  </si>
  <si>
    <t>IROP</t>
  </si>
  <si>
    <t>9d</t>
  </si>
  <si>
    <t>4.1 Posílení komunitně vedeného místního rozvoje za účelem zvýšení kvality života ve venkovských oblastech a aktivizace místního potenciálu</t>
  </si>
  <si>
    <t>IROP A: Infrastruktura sociálních služeb a sociálního začleňování</t>
  </si>
  <si>
    <t>OPZ A: Sociální a návazné služby</t>
  </si>
  <si>
    <t>OPZ</t>
  </si>
  <si>
    <t>IP3</t>
  </si>
  <si>
    <t>2.3.Zvýšit zapojení lokálních aktérů do řešení problémů nezaměstnanosti a sociálního začleňování ve venkovských oblastech</t>
  </si>
  <si>
    <t>IROP C: Infrastruktura dopravy</t>
  </si>
  <si>
    <t>17.1.a) (fiche A)</t>
  </si>
  <si>
    <t>CZV</t>
  </si>
  <si>
    <t>EU</t>
  </si>
  <si>
    <t>SR</t>
  </si>
  <si>
    <t>19.1.b): dotace</t>
  </si>
  <si>
    <t>Potřeba přepočítat spolufinancování!!!</t>
  </si>
  <si>
    <t>;</t>
  </si>
  <si>
    <t>PRV 19.2.1</t>
  </si>
  <si>
    <t>PRV 19.3.1</t>
  </si>
  <si>
    <t>A</t>
  </si>
  <si>
    <t>B</t>
  </si>
  <si>
    <t>C</t>
  </si>
  <si>
    <t>2016-23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</si>
</sst>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"/>
    <numFmt numFmtId="165" formatCode="d/m/yyyy"/>
    <numFmt numFmtId="166" formatCode="0.0000000"/>
    <numFmt numFmtId="167" formatCode="0.0000"/>
    <numFmt numFmtId="168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1"/>
    </font>
    <font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5"/>
        <bgColor indexed="60"/>
      </patternFill>
    </fill>
    <fill>
      <patternFill patternType="solid">
        <fgColor indexed="47"/>
        <bgColor indexed="51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/>
    <xf numFmtId="0" fontId="1" fillId="0" borderId="0" xfId="1"/>
    <xf numFmtId="1" fontId="1" fillId="0" borderId="0" xfId="1" applyNumberFormat="1"/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2" fontId="1" fillId="0" borderId="0" xfId="1" applyNumberFormat="1"/>
    <xf numFmtId="164" fontId="4" fillId="0" borderId="1" xfId="1" applyNumberFormat="1" applyFont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6" fontId="1" fillId="0" borderId="0" xfId="1" applyNumberFormat="1"/>
    <xf numFmtId="164" fontId="4" fillId="0" borderId="1" xfId="1" applyNumberFormat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left" vertical="center" wrapText="1"/>
    </xf>
    <xf numFmtId="1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" fontId="4" fillId="0" borderId="1" xfId="1" applyNumberFormat="1" applyFont="1" applyBorder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1" fontId="4" fillId="5" borderId="1" xfId="1" applyNumberFormat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0" fontId="6" fillId="0" borderId="0" xfId="1" applyFont="1"/>
    <xf numFmtId="3" fontId="1" fillId="0" borderId="0" xfId="1" applyNumberFormat="1"/>
    <xf numFmtId="2" fontId="4" fillId="0" borderId="1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 wrapText="1"/>
    </xf>
    <xf numFmtId="1" fontId="1" fillId="4" borderId="0" xfId="1" applyNumberFormat="1" applyFill="1"/>
    <xf numFmtId="1" fontId="7" fillId="0" borderId="0" xfId="1" applyNumberFormat="1" applyFont="1"/>
    <xf numFmtId="0" fontId="7" fillId="0" borderId="0" xfId="1" applyFont="1"/>
    <xf numFmtId="167" fontId="4" fillId="0" borderId="4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" fillId="0" borderId="0" xfId="1" applyNumberFormat="1"/>
    <xf numFmtId="168" fontId="1" fillId="0" borderId="0" xfId="1" applyNumberFormat="1" applyAlignment="1">
      <alignment horizontal="right"/>
    </xf>
    <xf numFmtId="1" fontId="1" fillId="0" borderId="0" xfId="1" applyNumberFormat="1" applyAlignment="1">
      <alignment horizontal="right"/>
    </xf>
    <xf numFmtId="164" fontId="8" fillId="0" borderId="0" xfId="1" applyNumberFormat="1" applyFont="1" applyAlignment="1">
      <alignment horizontal="left" vertical="center" wrapText="1"/>
    </xf>
    <xf numFmtId="1" fontId="9" fillId="0" borderId="0" xfId="1" applyNumberFormat="1" applyFont="1" applyAlignment="1">
      <alignment horizontal="right"/>
    </xf>
    <xf numFmtId="164" fontId="4" fillId="0" borderId="0" xfId="1" applyNumberFormat="1" applyFont="1"/>
    <xf numFmtId="2" fontId="4" fillId="0" borderId="0" xfId="1" applyNumberFormat="1" applyFont="1"/>
    <xf numFmtId="1" fontId="9" fillId="0" borderId="0" xfId="1" applyNumberFormat="1" applyFont="1"/>
    <xf numFmtId="1" fontId="4" fillId="0" borderId="0" xfId="1" applyNumberFormat="1" applyFont="1"/>
    <xf numFmtId="0" fontId="4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2">
    <cellStyle name="Excel Built-in Normal" xfId="1" xr:uid="{FDDA7C0D-DA44-4045-9D09-811A016CE0C6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9938-C5AF-4B67-9FC6-9502E53CBD43}">
  <sheetPr>
    <pageSetUpPr fitToPage="1"/>
  </sheetPr>
  <dimension ref="A2:U185"/>
  <sheetViews>
    <sheetView tabSelected="1" workbookViewId="0">
      <selection activeCell="I160" sqref="I160"/>
    </sheetView>
  </sheetViews>
  <sheetFormatPr defaultColWidth="8.7109375" defaultRowHeight="15" x14ac:dyDescent="0.25"/>
  <cols>
    <col min="1" max="1" width="5.28515625" style="2" customWidth="1"/>
    <col min="2" max="2" width="20.85546875" style="2" customWidth="1"/>
    <col min="3" max="5" width="5.28515625" style="2" customWidth="1"/>
    <col min="6" max="6" width="6.28515625" style="2" customWidth="1"/>
    <col min="7" max="7" width="39" style="2" customWidth="1"/>
    <col min="8" max="8" width="9" style="2" bestFit="1" customWidth="1"/>
    <col min="9" max="9" width="8.7109375" style="2"/>
    <col min="10" max="10" width="7.7109375" style="2" customWidth="1"/>
    <col min="11" max="11" width="8.28515625" style="2" customWidth="1"/>
    <col min="12" max="12" width="7.7109375" style="2" customWidth="1"/>
    <col min="13" max="13" width="5.7109375" style="2" customWidth="1"/>
    <col min="14" max="14" width="13.85546875" style="2" customWidth="1"/>
    <col min="15" max="15" width="8.7109375" style="2"/>
    <col min="16" max="20" width="10.7109375" style="2" customWidth="1"/>
    <col min="21" max="21" width="9.5703125" style="2" customWidth="1"/>
    <col min="22" max="256" width="8.7109375" style="2"/>
    <col min="257" max="257" width="5.28515625" style="2" customWidth="1"/>
    <col min="258" max="258" width="20.85546875" style="2" customWidth="1"/>
    <col min="259" max="261" width="5.28515625" style="2" customWidth="1"/>
    <col min="262" max="262" width="6.28515625" style="2" customWidth="1"/>
    <col min="263" max="263" width="39" style="2" customWidth="1"/>
    <col min="264" max="265" width="8.7109375" style="2"/>
    <col min="266" max="266" width="7.7109375" style="2" customWidth="1"/>
    <col min="267" max="267" width="8.28515625" style="2" customWidth="1"/>
    <col min="268" max="268" width="7.7109375" style="2" customWidth="1"/>
    <col min="269" max="269" width="5.7109375" style="2" customWidth="1"/>
    <col min="270" max="270" width="13.85546875" style="2" customWidth="1"/>
    <col min="271" max="271" width="8.7109375" style="2"/>
    <col min="272" max="276" width="10.7109375" style="2" customWidth="1"/>
    <col min="277" max="277" width="9.5703125" style="2" customWidth="1"/>
    <col min="278" max="512" width="8.7109375" style="2"/>
    <col min="513" max="513" width="5.28515625" style="2" customWidth="1"/>
    <col min="514" max="514" width="20.85546875" style="2" customWidth="1"/>
    <col min="515" max="517" width="5.28515625" style="2" customWidth="1"/>
    <col min="518" max="518" width="6.28515625" style="2" customWidth="1"/>
    <col min="519" max="519" width="39" style="2" customWidth="1"/>
    <col min="520" max="521" width="8.7109375" style="2"/>
    <col min="522" max="522" width="7.7109375" style="2" customWidth="1"/>
    <col min="523" max="523" width="8.28515625" style="2" customWidth="1"/>
    <col min="524" max="524" width="7.7109375" style="2" customWidth="1"/>
    <col min="525" max="525" width="5.7109375" style="2" customWidth="1"/>
    <col min="526" max="526" width="13.85546875" style="2" customWidth="1"/>
    <col min="527" max="527" width="8.7109375" style="2"/>
    <col min="528" max="532" width="10.7109375" style="2" customWidth="1"/>
    <col min="533" max="533" width="9.5703125" style="2" customWidth="1"/>
    <col min="534" max="768" width="8.7109375" style="2"/>
    <col min="769" max="769" width="5.28515625" style="2" customWidth="1"/>
    <col min="770" max="770" width="20.85546875" style="2" customWidth="1"/>
    <col min="771" max="773" width="5.28515625" style="2" customWidth="1"/>
    <col min="774" max="774" width="6.28515625" style="2" customWidth="1"/>
    <col min="775" max="775" width="39" style="2" customWidth="1"/>
    <col min="776" max="777" width="8.7109375" style="2"/>
    <col min="778" max="778" width="7.7109375" style="2" customWidth="1"/>
    <col min="779" max="779" width="8.28515625" style="2" customWidth="1"/>
    <col min="780" max="780" width="7.7109375" style="2" customWidth="1"/>
    <col min="781" max="781" width="5.7109375" style="2" customWidth="1"/>
    <col min="782" max="782" width="13.85546875" style="2" customWidth="1"/>
    <col min="783" max="783" width="8.7109375" style="2"/>
    <col min="784" max="788" width="10.7109375" style="2" customWidth="1"/>
    <col min="789" max="789" width="9.5703125" style="2" customWidth="1"/>
    <col min="790" max="1024" width="8.7109375" style="2"/>
    <col min="1025" max="1025" width="5.28515625" style="2" customWidth="1"/>
    <col min="1026" max="1026" width="20.85546875" style="2" customWidth="1"/>
    <col min="1027" max="1029" width="5.28515625" style="2" customWidth="1"/>
    <col min="1030" max="1030" width="6.28515625" style="2" customWidth="1"/>
    <col min="1031" max="1031" width="39" style="2" customWidth="1"/>
    <col min="1032" max="1033" width="8.7109375" style="2"/>
    <col min="1034" max="1034" width="7.7109375" style="2" customWidth="1"/>
    <col min="1035" max="1035" width="8.28515625" style="2" customWidth="1"/>
    <col min="1036" max="1036" width="7.7109375" style="2" customWidth="1"/>
    <col min="1037" max="1037" width="5.7109375" style="2" customWidth="1"/>
    <col min="1038" max="1038" width="13.85546875" style="2" customWidth="1"/>
    <col min="1039" max="1039" width="8.7109375" style="2"/>
    <col min="1040" max="1044" width="10.7109375" style="2" customWidth="1"/>
    <col min="1045" max="1045" width="9.5703125" style="2" customWidth="1"/>
    <col min="1046" max="1280" width="8.7109375" style="2"/>
    <col min="1281" max="1281" width="5.28515625" style="2" customWidth="1"/>
    <col min="1282" max="1282" width="20.85546875" style="2" customWidth="1"/>
    <col min="1283" max="1285" width="5.28515625" style="2" customWidth="1"/>
    <col min="1286" max="1286" width="6.28515625" style="2" customWidth="1"/>
    <col min="1287" max="1287" width="39" style="2" customWidth="1"/>
    <col min="1288" max="1289" width="8.7109375" style="2"/>
    <col min="1290" max="1290" width="7.7109375" style="2" customWidth="1"/>
    <col min="1291" max="1291" width="8.28515625" style="2" customWidth="1"/>
    <col min="1292" max="1292" width="7.7109375" style="2" customWidth="1"/>
    <col min="1293" max="1293" width="5.7109375" style="2" customWidth="1"/>
    <col min="1294" max="1294" width="13.85546875" style="2" customWidth="1"/>
    <col min="1295" max="1295" width="8.7109375" style="2"/>
    <col min="1296" max="1300" width="10.7109375" style="2" customWidth="1"/>
    <col min="1301" max="1301" width="9.5703125" style="2" customWidth="1"/>
    <col min="1302" max="1536" width="8.7109375" style="2"/>
    <col min="1537" max="1537" width="5.28515625" style="2" customWidth="1"/>
    <col min="1538" max="1538" width="20.85546875" style="2" customWidth="1"/>
    <col min="1539" max="1541" width="5.28515625" style="2" customWidth="1"/>
    <col min="1542" max="1542" width="6.28515625" style="2" customWidth="1"/>
    <col min="1543" max="1543" width="39" style="2" customWidth="1"/>
    <col min="1544" max="1545" width="8.7109375" style="2"/>
    <col min="1546" max="1546" width="7.7109375" style="2" customWidth="1"/>
    <col min="1547" max="1547" width="8.28515625" style="2" customWidth="1"/>
    <col min="1548" max="1548" width="7.7109375" style="2" customWidth="1"/>
    <col min="1549" max="1549" width="5.7109375" style="2" customWidth="1"/>
    <col min="1550" max="1550" width="13.85546875" style="2" customWidth="1"/>
    <col min="1551" max="1551" width="8.7109375" style="2"/>
    <col min="1552" max="1556" width="10.7109375" style="2" customWidth="1"/>
    <col min="1557" max="1557" width="9.5703125" style="2" customWidth="1"/>
    <col min="1558" max="1792" width="8.7109375" style="2"/>
    <col min="1793" max="1793" width="5.28515625" style="2" customWidth="1"/>
    <col min="1794" max="1794" width="20.85546875" style="2" customWidth="1"/>
    <col min="1795" max="1797" width="5.28515625" style="2" customWidth="1"/>
    <col min="1798" max="1798" width="6.28515625" style="2" customWidth="1"/>
    <col min="1799" max="1799" width="39" style="2" customWidth="1"/>
    <col min="1800" max="1801" width="8.7109375" style="2"/>
    <col min="1802" max="1802" width="7.7109375" style="2" customWidth="1"/>
    <col min="1803" max="1803" width="8.28515625" style="2" customWidth="1"/>
    <col min="1804" max="1804" width="7.7109375" style="2" customWidth="1"/>
    <col min="1805" max="1805" width="5.7109375" style="2" customWidth="1"/>
    <col min="1806" max="1806" width="13.85546875" style="2" customWidth="1"/>
    <col min="1807" max="1807" width="8.7109375" style="2"/>
    <col min="1808" max="1812" width="10.7109375" style="2" customWidth="1"/>
    <col min="1813" max="1813" width="9.5703125" style="2" customWidth="1"/>
    <col min="1814" max="2048" width="8.7109375" style="2"/>
    <col min="2049" max="2049" width="5.28515625" style="2" customWidth="1"/>
    <col min="2050" max="2050" width="20.85546875" style="2" customWidth="1"/>
    <col min="2051" max="2053" width="5.28515625" style="2" customWidth="1"/>
    <col min="2054" max="2054" width="6.28515625" style="2" customWidth="1"/>
    <col min="2055" max="2055" width="39" style="2" customWidth="1"/>
    <col min="2056" max="2057" width="8.7109375" style="2"/>
    <col min="2058" max="2058" width="7.7109375" style="2" customWidth="1"/>
    <col min="2059" max="2059" width="8.28515625" style="2" customWidth="1"/>
    <col min="2060" max="2060" width="7.7109375" style="2" customWidth="1"/>
    <col min="2061" max="2061" width="5.7109375" style="2" customWidth="1"/>
    <col min="2062" max="2062" width="13.85546875" style="2" customWidth="1"/>
    <col min="2063" max="2063" width="8.7109375" style="2"/>
    <col min="2064" max="2068" width="10.7109375" style="2" customWidth="1"/>
    <col min="2069" max="2069" width="9.5703125" style="2" customWidth="1"/>
    <col min="2070" max="2304" width="8.7109375" style="2"/>
    <col min="2305" max="2305" width="5.28515625" style="2" customWidth="1"/>
    <col min="2306" max="2306" width="20.85546875" style="2" customWidth="1"/>
    <col min="2307" max="2309" width="5.28515625" style="2" customWidth="1"/>
    <col min="2310" max="2310" width="6.28515625" style="2" customWidth="1"/>
    <col min="2311" max="2311" width="39" style="2" customWidth="1"/>
    <col min="2312" max="2313" width="8.7109375" style="2"/>
    <col min="2314" max="2314" width="7.7109375" style="2" customWidth="1"/>
    <col min="2315" max="2315" width="8.28515625" style="2" customWidth="1"/>
    <col min="2316" max="2316" width="7.7109375" style="2" customWidth="1"/>
    <col min="2317" max="2317" width="5.7109375" style="2" customWidth="1"/>
    <col min="2318" max="2318" width="13.85546875" style="2" customWidth="1"/>
    <col min="2319" max="2319" width="8.7109375" style="2"/>
    <col min="2320" max="2324" width="10.7109375" style="2" customWidth="1"/>
    <col min="2325" max="2325" width="9.5703125" style="2" customWidth="1"/>
    <col min="2326" max="2560" width="8.7109375" style="2"/>
    <col min="2561" max="2561" width="5.28515625" style="2" customWidth="1"/>
    <col min="2562" max="2562" width="20.85546875" style="2" customWidth="1"/>
    <col min="2563" max="2565" width="5.28515625" style="2" customWidth="1"/>
    <col min="2566" max="2566" width="6.28515625" style="2" customWidth="1"/>
    <col min="2567" max="2567" width="39" style="2" customWidth="1"/>
    <col min="2568" max="2569" width="8.7109375" style="2"/>
    <col min="2570" max="2570" width="7.7109375" style="2" customWidth="1"/>
    <col min="2571" max="2571" width="8.28515625" style="2" customWidth="1"/>
    <col min="2572" max="2572" width="7.7109375" style="2" customWidth="1"/>
    <col min="2573" max="2573" width="5.7109375" style="2" customWidth="1"/>
    <col min="2574" max="2574" width="13.85546875" style="2" customWidth="1"/>
    <col min="2575" max="2575" width="8.7109375" style="2"/>
    <col min="2576" max="2580" width="10.7109375" style="2" customWidth="1"/>
    <col min="2581" max="2581" width="9.5703125" style="2" customWidth="1"/>
    <col min="2582" max="2816" width="8.7109375" style="2"/>
    <col min="2817" max="2817" width="5.28515625" style="2" customWidth="1"/>
    <col min="2818" max="2818" width="20.85546875" style="2" customWidth="1"/>
    <col min="2819" max="2821" width="5.28515625" style="2" customWidth="1"/>
    <col min="2822" max="2822" width="6.28515625" style="2" customWidth="1"/>
    <col min="2823" max="2823" width="39" style="2" customWidth="1"/>
    <col min="2824" max="2825" width="8.7109375" style="2"/>
    <col min="2826" max="2826" width="7.7109375" style="2" customWidth="1"/>
    <col min="2827" max="2827" width="8.28515625" style="2" customWidth="1"/>
    <col min="2828" max="2828" width="7.7109375" style="2" customWidth="1"/>
    <col min="2829" max="2829" width="5.7109375" style="2" customWidth="1"/>
    <col min="2830" max="2830" width="13.85546875" style="2" customWidth="1"/>
    <col min="2831" max="2831" width="8.7109375" style="2"/>
    <col min="2832" max="2836" width="10.7109375" style="2" customWidth="1"/>
    <col min="2837" max="2837" width="9.5703125" style="2" customWidth="1"/>
    <col min="2838" max="3072" width="8.7109375" style="2"/>
    <col min="3073" max="3073" width="5.28515625" style="2" customWidth="1"/>
    <col min="3074" max="3074" width="20.85546875" style="2" customWidth="1"/>
    <col min="3075" max="3077" width="5.28515625" style="2" customWidth="1"/>
    <col min="3078" max="3078" width="6.28515625" style="2" customWidth="1"/>
    <col min="3079" max="3079" width="39" style="2" customWidth="1"/>
    <col min="3080" max="3081" width="8.7109375" style="2"/>
    <col min="3082" max="3082" width="7.7109375" style="2" customWidth="1"/>
    <col min="3083" max="3083" width="8.28515625" style="2" customWidth="1"/>
    <col min="3084" max="3084" width="7.7109375" style="2" customWidth="1"/>
    <col min="3085" max="3085" width="5.7109375" style="2" customWidth="1"/>
    <col min="3086" max="3086" width="13.85546875" style="2" customWidth="1"/>
    <col min="3087" max="3087" width="8.7109375" style="2"/>
    <col min="3088" max="3092" width="10.7109375" style="2" customWidth="1"/>
    <col min="3093" max="3093" width="9.5703125" style="2" customWidth="1"/>
    <col min="3094" max="3328" width="8.7109375" style="2"/>
    <col min="3329" max="3329" width="5.28515625" style="2" customWidth="1"/>
    <col min="3330" max="3330" width="20.85546875" style="2" customWidth="1"/>
    <col min="3331" max="3333" width="5.28515625" style="2" customWidth="1"/>
    <col min="3334" max="3334" width="6.28515625" style="2" customWidth="1"/>
    <col min="3335" max="3335" width="39" style="2" customWidth="1"/>
    <col min="3336" max="3337" width="8.7109375" style="2"/>
    <col min="3338" max="3338" width="7.7109375" style="2" customWidth="1"/>
    <col min="3339" max="3339" width="8.28515625" style="2" customWidth="1"/>
    <col min="3340" max="3340" width="7.7109375" style="2" customWidth="1"/>
    <col min="3341" max="3341" width="5.7109375" style="2" customWidth="1"/>
    <col min="3342" max="3342" width="13.85546875" style="2" customWidth="1"/>
    <col min="3343" max="3343" width="8.7109375" style="2"/>
    <col min="3344" max="3348" width="10.7109375" style="2" customWidth="1"/>
    <col min="3349" max="3349" width="9.5703125" style="2" customWidth="1"/>
    <col min="3350" max="3584" width="8.7109375" style="2"/>
    <col min="3585" max="3585" width="5.28515625" style="2" customWidth="1"/>
    <col min="3586" max="3586" width="20.85546875" style="2" customWidth="1"/>
    <col min="3587" max="3589" width="5.28515625" style="2" customWidth="1"/>
    <col min="3590" max="3590" width="6.28515625" style="2" customWidth="1"/>
    <col min="3591" max="3591" width="39" style="2" customWidth="1"/>
    <col min="3592" max="3593" width="8.7109375" style="2"/>
    <col min="3594" max="3594" width="7.7109375" style="2" customWidth="1"/>
    <col min="3595" max="3595" width="8.28515625" style="2" customWidth="1"/>
    <col min="3596" max="3596" width="7.7109375" style="2" customWidth="1"/>
    <col min="3597" max="3597" width="5.7109375" style="2" customWidth="1"/>
    <col min="3598" max="3598" width="13.85546875" style="2" customWidth="1"/>
    <col min="3599" max="3599" width="8.7109375" style="2"/>
    <col min="3600" max="3604" width="10.7109375" style="2" customWidth="1"/>
    <col min="3605" max="3605" width="9.5703125" style="2" customWidth="1"/>
    <col min="3606" max="3840" width="8.7109375" style="2"/>
    <col min="3841" max="3841" width="5.28515625" style="2" customWidth="1"/>
    <col min="3842" max="3842" width="20.85546875" style="2" customWidth="1"/>
    <col min="3843" max="3845" width="5.28515625" style="2" customWidth="1"/>
    <col min="3846" max="3846" width="6.28515625" style="2" customWidth="1"/>
    <col min="3847" max="3847" width="39" style="2" customWidth="1"/>
    <col min="3848" max="3849" width="8.7109375" style="2"/>
    <col min="3850" max="3850" width="7.7109375" style="2" customWidth="1"/>
    <col min="3851" max="3851" width="8.28515625" style="2" customWidth="1"/>
    <col min="3852" max="3852" width="7.7109375" style="2" customWidth="1"/>
    <col min="3853" max="3853" width="5.7109375" style="2" customWidth="1"/>
    <col min="3854" max="3854" width="13.85546875" style="2" customWidth="1"/>
    <col min="3855" max="3855" width="8.7109375" style="2"/>
    <col min="3856" max="3860" width="10.7109375" style="2" customWidth="1"/>
    <col min="3861" max="3861" width="9.5703125" style="2" customWidth="1"/>
    <col min="3862" max="4096" width="8.7109375" style="2"/>
    <col min="4097" max="4097" width="5.28515625" style="2" customWidth="1"/>
    <col min="4098" max="4098" width="20.85546875" style="2" customWidth="1"/>
    <col min="4099" max="4101" width="5.28515625" style="2" customWidth="1"/>
    <col min="4102" max="4102" width="6.28515625" style="2" customWidth="1"/>
    <col min="4103" max="4103" width="39" style="2" customWidth="1"/>
    <col min="4104" max="4105" width="8.7109375" style="2"/>
    <col min="4106" max="4106" width="7.7109375" style="2" customWidth="1"/>
    <col min="4107" max="4107" width="8.28515625" style="2" customWidth="1"/>
    <col min="4108" max="4108" width="7.7109375" style="2" customWidth="1"/>
    <col min="4109" max="4109" width="5.7109375" style="2" customWidth="1"/>
    <col min="4110" max="4110" width="13.85546875" style="2" customWidth="1"/>
    <col min="4111" max="4111" width="8.7109375" style="2"/>
    <col min="4112" max="4116" width="10.7109375" style="2" customWidth="1"/>
    <col min="4117" max="4117" width="9.5703125" style="2" customWidth="1"/>
    <col min="4118" max="4352" width="8.7109375" style="2"/>
    <col min="4353" max="4353" width="5.28515625" style="2" customWidth="1"/>
    <col min="4354" max="4354" width="20.85546875" style="2" customWidth="1"/>
    <col min="4355" max="4357" width="5.28515625" style="2" customWidth="1"/>
    <col min="4358" max="4358" width="6.28515625" style="2" customWidth="1"/>
    <col min="4359" max="4359" width="39" style="2" customWidth="1"/>
    <col min="4360" max="4361" width="8.7109375" style="2"/>
    <col min="4362" max="4362" width="7.7109375" style="2" customWidth="1"/>
    <col min="4363" max="4363" width="8.28515625" style="2" customWidth="1"/>
    <col min="4364" max="4364" width="7.7109375" style="2" customWidth="1"/>
    <col min="4365" max="4365" width="5.7109375" style="2" customWidth="1"/>
    <col min="4366" max="4366" width="13.85546875" style="2" customWidth="1"/>
    <col min="4367" max="4367" width="8.7109375" style="2"/>
    <col min="4368" max="4372" width="10.7109375" style="2" customWidth="1"/>
    <col min="4373" max="4373" width="9.5703125" style="2" customWidth="1"/>
    <col min="4374" max="4608" width="8.7109375" style="2"/>
    <col min="4609" max="4609" width="5.28515625" style="2" customWidth="1"/>
    <col min="4610" max="4610" width="20.85546875" style="2" customWidth="1"/>
    <col min="4611" max="4613" width="5.28515625" style="2" customWidth="1"/>
    <col min="4614" max="4614" width="6.28515625" style="2" customWidth="1"/>
    <col min="4615" max="4615" width="39" style="2" customWidth="1"/>
    <col min="4616" max="4617" width="8.7109375" style="2"/>
    <col min="4618" max="4618" width="7.7109375" style="2" customWidth="1"/>
    <col min="4619" max="4619" width="8.28515625" style="2" customWidth="1"/>
    <col min="4620" max="4620" width="7.7109375" style="2" customWidth="1"/>
    <col min="4621" max="4621" width="5.7109375" style="2" customWidth="1"/>
    <col min="4622" max="4622" width="13.85546875" style="2" customWidth="1"/>
    <col min="4623" max="4623" width="8.7109375" style="2"/>
    <col min="4624" max="4628" width="10.7109375" style="2" customWidth="1"/>
    <col min="4629" max="4629" width="9.5703125" style="2" customWidth="1"/>
    <col min="4630" max="4864" width="8.7109375" style="2"/>
    <col min="4865" max="4865" width="5.28515625" style="2" customWidth="1"/>
    <col min="4866" max="4866" width="20.85546875" style="2" customWidth="1"/>
    <col min="4867" max="4869" width="5.28515625" style="2" customWidth="1"/>
    <col min="4870" max="4870" width="6.28515625" style="2" customWidth="1"/>
    <col min="4871" max="4871" width="39" style="2" customWidth="1"/>
    <col min="4872" max="4873" width="8.7109375" style="2"/>
    <col min="4874" max="4874" width="7.7109375" style="2" customWidth="1"/>
    <col min="4875" max="4875" width="8.28515625" style="2" customWidth="1"/>
    <col min="4876" max="4876" width="7.7109375" style="2" customWidth="1"/>
    <col min="4877" max="4877" width="5.7109375" style="2" customWidth="1"/>
    <col min="4878" max="4878" width="13.85546875" style="2" customWidth="1"/>
    <col min="4879" max="4879" width="8.7109375" style="2"/>
    <col min="4880" max="4884" width="10.7109375" style="2" customWidth="1"/>
    <col min="4885" max="4885" width="9.5703125" style="2" customWidth="1"/>
    <col min="4886" max="5120" width="8.7109375" style="2"/>
    <col min="5121" max="5121" width="5.28515625" style="2" customWidth="1"/>
    <col min="5122" max="5122" width="20.85546875" style="2" customWidth="1"/>
    <col min="5123" max="5125" width="5.28515625" style="2" customWidth="1"/>
    <col min="5126" max="5126" width="6.28515625" style="2" customWidth="1"/>
    <col min="5127" max="5127" width="39" style="2" customWidth="1"/>
    <col min="5128" max="5129" width="8.7109375" style="2"/>
    <col min="5130" max="5130" width="7.7109375" style="2" customWidth="1"/>
    <col min="5131" max="5131" width="8.28515625" style="2" customWidth="1"/>
    <col min="5132" max="5132" width="7.7109375" style="2" customWidth="1"/>
    <col min="5133" max="5133" width="5.7109375" style="2" customWidth="1"/>
    <col min="5134" max="5134" width="13.85546875" style="2" customWidth="1"/>
    <col min="5135" max="5135" width="8.7109375" style="2"/>
    <col min="5136" max="5140" width="10.7109375" style="2" customWidth="1"/>
    <col min="5141" max="5141" width="9.5703125" style="2" customWidth="1"/>
    <col min="5142" max="5376" width="8.7109375" style="2"/>
    <col min="5377" max="5377" width="5.28515625" style="2" customWidth="1"/>
    <col min="5378" max="5378" width="20.85546875" style="2" customWidth="1"/>
    <col min="5379" max="5381" width="5.28515625" style="2" customWidth="1"/>
    <col min="5382" max="5382" width="6.28515625" style="2" customWidth="1"/>
    <col min="5383" max="5383" width="39" style="2" customWidth="1"/>
    <col min="5384" max="5385" width="8.7109375" style="2"/>
    <col min="5386" max="5386" width="7.7109375" style="2" customWidth="1"/>
    <col min="5387" max="5387" width="8.28515625" style="2" customWidth="1"/>
    <col min="5388" max="5388" width="7.7109375" style="2" customWidth="1"/>
    <col min="5389" max="5389" width="5.7109375" style="2" customWidth="1"/>
    <col min="5390" max="5390" width="13.85546875" style="2" customWidth="1"/>
    <col min="5391" max="5391" width="8.7109375" style="2"/>
    <col min="5392" max="5396" width="10.7109375" style="2" customWidth="1"/>
    <col min="5397" max="5397" width="9.5703125" style="2" customWidth="1"/>
    <col min="5398" max="5632" width="8.7109375" style="2"/>
    <col min="5633" max="5633" width="5.28515625" style="2" customWidth="1"/>
    <col min="5634" max="5634" width="20.85546875" style="2" customWidth="1"/>
    <col min="5635" max="5637" width="5.28515625" style="2" customWidth="1"/>
    <col min="5638" max="5638" width="6.28515625" style="2" customWidth="1"/>
    <col min="5639" max="5639" width="39" style="2" customWidth="1"/>
    <col min="5640" max="5641" width="8.7109375" style="2"/>
    <col min="5642" max="5642" width="7.7109375" style="2" customWidth="1"/>
    <col min="5643" max="5643" width="8.28515625" style="2" customWidth="1"/>
    <col min="5644" max="5644" width="7.7109375" style="2" customWidth="1"/>
    <col min="5645" max="5645" width="5.7109375" style="2" customWidth="1"/>
    <col min="5646" max="5646" width="13.85546875" style="2" customWidth="1"/>
    <col min="5647" max="5647" width="8.7109375" style="2"/>
    <col min="5648" max="5652" width="10.7109375" style="2" customWidth="1"/>
    <col min="5653" max="5653" width="9.5703125" style="2" customWidth="1"/>
    <col min="5654" max="5888" width="8.7109375" style="2"/>
    <col min="5889" max="5889" width="5.28515625" style="2" customWidth="1"/>
    <col min="5890" max="5890" width="20.85546875" style="2" customWidth="1"/>
    <col min="5891" max="5893" width="5.28515625" style="2" customWidth="1"/>
    <col min="5894" max="5894" width="6.28515625" style="2" customWidth="1"/>
    <col min="5895" max="5895" width="39" style="2" customWidth="1"/>
    <col min="5896" max="5897" width="8.7109375" style="2"/>
    <col min="5898" max="5898" width="7.7109375" style="2" customWidth="1"/>
    <col min="5899" max="5899" width="8.28515625" style="2" customWidth="1"/>
    <col min="5900" max="5900" width="7.7109375" style="2" customWidth="1"/>
    <col min="5901" max="5901" width="5.7109375" style="2" customWidth="1"/>
    <col min="5902" max="5902" width="13.85546875" style="2" customWidth="1"/>
    <col min="5903" max="5903" width="8.7109375" style="2"/>
    <col min="5904" max="5908" width="10.7109375" style="2" customWidth="1"/>
    <col min="5909" max="5909" width="9.5703125" style="2" customWidth="1"/>
    <col min="5910" max="6144" width="8.7109375" style="2"/>
    <col min="6145" max="6145" width="5.28515625" style="2" customWidth="1"/>
    <col min="6146" max="6146" width="20.85546875" style="2" customWidth="1"/>
    <col min="6147" max="6149" width="5.28515625" style="2" customWidth="1"/>
    <col min="6150" max="6150" width="6.28515625" style="2" customWidth="1"/>
    <col min="6151" max="6151" width="39" style="2" customWidth="1"/>
    <col min="6152" max="6153" width="8.7109375" style="2"/>
    <col min="6154" max="6154" width="7.7109375" style="2" customWidth="1"/>
    <col min="6155" max="6155" width="8.28515625" style="2" customWidth="1"/>
    <col min="6156" max="6156" width="7.7109375" style="2" customWidth="1"/>
    <col min="6157" max="6157" width="5.7109375" style="2" customWidth="1"/>
    <col min="6158" max="6158" width="13.85546875" style="2" customWidth="1"/>
    <col min="6159" max="6159" width="8.7109375" style="2"/>
    <col min="6160" max="6164" width="10.7109375" style="2" customWidth="1"/>
    <col min="6165" max="6165" width="9.5703125" style="2" customWidth="1"/>
    <col min="6166" max="6400" width="8.7109375" style="2"/>
    <col min="6401" max="6401" width="5.28515625" style="2" customWidth="1"/>
    <col min="6402" max="6402" width="20.85546875" style="2" customWidth="1"/>
    <col min="6403" max="6405" width="5.28515625" style="2" customWidth="1"/>
    <col min="6406" max="6406" width="6.28515625" style="2" customWidth="1"/>
    <col min="6407" max="6407" width="39" style="2" customWidth="1"/>
    <col min="6408" max="6409" width="8.7109375" style="2"/>
    <col min="6410" max="6410" width="7.7109375" style="2" customWidth="1"/>
    <col min="6411" max="6411" width="8.28515625" style="2" customWidth="1"/>
    <col min="6412" max="6412" width="7.7109375" style="2" customWidth="1"/>
    <col min="6413" max="6413" width="5.7109375" style="2" customWidth="1"/>
    <col min="6414" max="6414" width="13.85546875" style="2" customWidth="1"/>
    <col min="6415" max="6415" width="8.7109375" style="2"/>
    <col min="6416" max="6420" width="10.7109375" style="2" customWidth="1"/>
    <col min="6421" max="6421" width="9.5703125" style="2" customWidth="1"/>
    <col min="6422" max="6656" width="8.7109375" style="2"/>
    <col min="6657" max="6657" width="5.28515625" style="2" customWidth="1"/>
    <col min="6658" max="6658" width="20.85546875" style="2" customWidth="1"/>
    <col min="6659" max="6661" width="5.28515625" style="2" customWidth="1"/>
    <col min="6662" max="6662" width="6.28515625" style="2" customWidth="1"/>
    <col min="6663" max="6663" width="39" style="2" customWidth="1"/>
    <col min="6664" max="6665" width="8.7109375" style="2"/>
    <col min="6666" max="6666" width="7.7109375" style="2" customWidth="1"/>
    <col min="6667" max="6667" width="8.28515625" style="2" customWidth="1"/>
    <col min="6668" max="6668" width="7.7109375" style="2" customWidth="1"/>
    <col min="6669" max="6669" width="5.7109375" style="2" customWidth="1"/>
    <col min="6670" max="6670" width="13.85546875" style="2" customWidth="1"/>
    <col min="6671" max="6671" width="8.7109375" style="2"/>
    <col min="6672" max="6676" width="10.7109375" style="2" customWidth="1"/>
    <col min="6677" max="6677" width="9.5703125" style="2" customWidth="1"/>
    <col min="6678" max="6912" width="8.7109375" style="2"/>
    <col min="6913" max="6913" width="5.28515625" style="2" customWidth="1"/>
    <col min="6914" max="6914" width="20.85546875" style="2" customWidth="1"/>
    <col min="6915" max="6917" width="5.28515625" style="2" customWidth="1"/>
    <col min="6918" max="6918" width="6.28515625" style="2" customWidth="1"/>
    <col min="6919" max="6919" width="39" style="2" customWidth="1"/>
    <col min="6920" max="6921" width="8.7109375" style="2"/>
    <col min="6922" max="6922" width="7.7109375" style="2" customWidth="1"/>
    <col min="6923" max="6923" width="8.28515625" style="2" customWidth="1"/>
    <col min="6924" max="6924" width="7.7109375" style="2" customWidth="1"/>
    <col min="6925" max="6925" width="5.7109375" style="2" customWidth="1"/>
    <col min="6926" max="6926" width="13.85546875" style="2" customWidth="1"/>
    <col min="6927" max="6927" width="8.7109375" style="2"/>
    <col min="6928" max="6932" width="10.7109375" style="2" customWidth="1"/>
    <col min="6933" max="6933" width="9.5703125" style="2" customWidth="1"/>
    <col min="6934" max="7168" width="8.7109375" style="2"/>
    <col min="7169" max="7169" width="5.28515625" style="2" customWidth="1"/>
    <col min="7170" max="7170" width="20.85546875" style="2" customWidth="1"/>
    <col min="7171" max="7173" width="5.28515625" style="2" customWidth="1"/>
    <col min="7174" max="7174" width="6.28515625" style="2" customWidth="1"/>
    <col min="7175" max="7175" width="39" style="2" customWidth="1"/>
    <col min="7176" max="7177" width="8.7109375" style="2"/>
    <col min="7178" max="7178" width="7.7109375" style="2" customWidth="1"/>
    <col min="7179" max="7179" width="8.28515625" style="2" customWidth="1"/>
    <col min="7180" max="7180" width="7.7109375" style="2" customWidth="1"/>
    <col min="7181" max="7181" width="5.7109375" style="2" customWidth="1"/>
    <col min="7182" max="7182" width="13.85546875" style="2" customWidth="1"/>
    <col min="7183" max="7183" width="8.7109375" style="2"/>
    <col min="7184" max="7188" width="10.7109375" style="2" customWidth="1"/>
    <col min="7189" max="7189" width="9.5703125" style="2" customWidth="1"/>
    <col min="7190" max="7424" width="8.7109375" style="2"/>
    <col min="7425" max="7425" width="5.28515625" style="2" customWidth="1"/>
    <col min="7426" max="7426" width="20.85546875" style="2" customWidth="1"/>
    <col min="7427" max="7429" width="5.28515625" style="2" customWidth="1"/>
    <col min="7430" max="7430" width="6.28515625" style="2" customWidth="1"/>
    <col min="7431" max="7431" width="39" style="2" customWidth="1"/>
    <col min="7432" max="7433" width="8.7109375" style="2"/>
    <col min="7434" max="7434" width="7.7109375" style="2" customWidth="1"/>
    <col min="7435" max="7435" width="8.28515625" style="2" customWidth="1"/>
    <col min="7436" max="7436" width="7.7109375" style="2" customWidth="1"/>
    <col min="7437" max="7437" width="5.7109375" style="2" customWidth="1"/>
    <col min="7438" max="7438" width="13.85546875" style="2" customWidth="1"/>
    <col min="7439" max="7439" width="8.7109375" style="2"/>
    <col min="7440" max="7444" width="10.7109375" style="2" customWidth="1"/>
    <col min="7445" max="7445" width="9.5703125" style="2" customWidth="1"/>
    <col min="7446" max="7680" width="8.7109375" style="2"/>
    <col min="7681" max="7681" width="5.28515625" style="2" customWidth="1"/>
    <col min="7682" max="7682" width="20.85546875" style="2" customWidth="1"/>
    <col min="7683" max="7685" width="5.28515625" style="2" customWidth="1"/>
    <col min="7686" max="7686" width="6.28515625" style="2" customWidth="1"/>
    <col min="7687" max="7687" width="39" style="2" customWidth="1"/>
    <col min="7688" max="7689" width="8.7109375" style="2"/>
    <col min="7690" max="7690" width="7.7109375" style="2" customWidth="1"/>
    <col min="7691" max="7691" width="8.28515625" style="2" customWidth="1"/>
    <col min="7692" max="7692" width="7.7109375" style="2" customWidth="1"/>
    <col min="7693" max="7693" width="5.7109375" style="2" customWidth="1"/>
    <col min="7694" max="7694" width="13.85546875" style="2" customWidth="1"/>
    <col min="7695" max="7695" width="8.7109375" style="2"/>
    <col min="7696" max="7700" width="10.7109375" style="2" customWidth="1"/>
    <col min="7701" max="7701" width="9.5703125" style="2" customWidth="1"/>
    <col min="7702" max="7936" width="8.7109375" style="2"/>
    <col min="7937" max="7937" width="5.28515625" style="2" customWidth="1"/>
    <col min="7938" max="7938" width="20.85546875" style="2" customWidth="1"/>
    <col min="7939" max="7941" width="5.28515625" style="2" customWidth="1"/>
    <col min="7942" max="7942" width="6.28515625" style="2" customWidth="1"/>
    <col min="7943" max="7943" width="39" style="2" customWidth="1"/>
    <col min="7944" max="7945" width="8.7109375" style="2"/>
    <col min="7946" max="7946" width="7.7109375" style="2" customWidth="1"/>
    <col min="7947" max="7947" width="8.28515625" style="2" customWidth="1"/>
    <col min="7948" max="7948" width="7.7109375" style="2" customWidth="1"/>
    <col min="7949" max="7949" width="5.7109375" style="2" customWidth="1"/>
    <col min="7950" max="7950" width="13.85546875" style="2" customWidth="1"/>
    <col min="7951" max="7951" width="8.7109375" style="2"/>
    <col min="7952" max="7956" width="10.7109375" style="2" customWidth="1"/>
    <col min="7957" max="7957" width="9.5703125" style="2" customWidth="1"/>
    <col min="7958" max="8192" width="8.7109375" style="2"/>
    <col min="8193" max="8193" width="5.28515625" style="2" customWidth="1"/>
    <col min="8194" max="8194" width="20.85546875" style="2" customWidth="1"/>
    <col min="8195" max="8197" width="5.28515625" style="2" customWidth="1"/>
    <col min="8198" max="8198" width="6.28515625" style="2" customWidth="1"/>
    <col min="8199" max="8199" width="39" style="2" customWidth="1"/>
    <col min="8200" max="8201" width="8.7109375" style="2"/>
    <col min="8202" max="8202" width="7.7109375" style="2" customWidth="1"/>
    <col min="8203" max="8203" width="8.28515625" style="2" customWidth="1"/>
    <col min="8204" max="8204" width="7.7109375" style="2" customWidth="1"/>
    <col min="8205" max="8205" width="5.7109375" style="2" customWidth="1"/>
    <col min="8206" max="8206" width="13.85546875" style="2" customWidth="1"/>
    <col min="8207" max="8207" width="8.7109375" style="2"/>
    <col min="8208" max="8212" width="10.7109375" style="2" customWidth="1"/>
    <col min="8213" max="8213" width="9.5703125" style="2" customWidth="1"/>
    <col min="8214" max="8448" width="8.7109375" style="2"/>
    <col min="8449" max="8449" width="5.28515625" style="2" customWidth="1"/>
    <col min="8450" max="8450" width="20.85546875" style="2" customWidth="1"/>
    <col min="8451" max="8453" width="5.28515625" style="2" customWidth="1"/>
    <col min="8454" max="8454" width="6.28515625" style="2" customWidth="1"/>
    <col min="8455" max="8455" width="39" style="2" customWidth="1"/>
    <col min="8456" max="8457" width="8.7109375" style="2"/>
    <col min="8458" max="8458" width="7.7109375" style="2" customWidth="1"/>
    <col min="8459" max="8459" width="8.28515625" style="2" customWidth="1"/>
    <col min="8460" max="8460" width="7.7109375" style="2" customWidth="1"/>
    <col min="8461" max="8461" width="5.7109375" style="2" customWidth="1"/>
    <col min="8462" max="8462" width="13.85546875" style="2" customWidth="1"/>
    <col min="8463" max="8463" width="8.7109375" style="2"/>
    <col min="8464" max="8468" width="10.7109375" style="2" customWidth="1"/>
    <col min="8469" max="8469" width="9.5703125" style="2" customWidth="1"/>
    <col min="8470" max="8704" width="8.7109375" style="2"/>
    <col min="8705" max="8705" width="5.28515625" style="2" customWidth="1"/>
    <col min="8706" max="8706" width="20.85546875" style="2" customWidth="1"/>
    <col min="8707" max="8709" width="5.28515625" style="2" customWidth="1"/>
    <col min="8710" max="8710" width="6.28515625" style="2" customWidth="1"/>
    <col min="8711" max="8711" width="39" style="2" customWidth="1"/>
    <col min="8712" max="8713" width="8.7109375" style="2"/>
    <col min="8714" max="8714" width="7.7109375" style="2" customWidth="1"/>
    <col min="8715" max="8715" width="8.28515625" style="2" customWidth="1"/>
    <col min="8716" max="8716" width="7.7109375" style="2" customWidth="1"/>
    <col min="8717" max="8717" width="5.7109375" style="2" customWidth="1"/>
    <col min="8718" max="8718" width="13.85546875" style="2" customWidth="1"/>
    <col min="8719" max="8719" width="8.7109375" style="2"/>
    <col min="8720" max="8724" width="10.7109375" style="2" customWidth="1"/>
    <col min="8725" max="8725" width="9.5703125" style="2" customWidth="1"/>
    <col min="8726" max="8960" width="8.7109375" style="2"/>
    <col min="8961" max="8961" width="5.28515625" style="2" customWidth="1"/>
    <col min="8962" max="8962" width="20.85546875" style="2" customWidth="1"/>
    <col min="8963" max="8965" width="5.28515625" style="2" customWidth="1"/>
    <col min="8966" max="8966" width="6.28515625" style="2" customWidth="1"/>
    <col min="8967" max="8967" width="39" style="2" customWidth="1"/>
    <col min="8968" max="8969" width="8.7109375" style="2"/>
    <col min="8970" max="8970" width="7.7109375" style="2" customWidth="1"/>
    <col min="8971" max="8971" width="8.28515625" style="2" customWidth="1"/>
    <col min="8972" max="8972" width="7.7109375" style="2" customWidth="1"/>
    <col min="8973" max="8973" width="5.7109375" style="2" customWidth="1"/>
    <col min="8974" max="8974" width="13.85546875" style="2" customWidth="1"/>
    <col min="8975" max="8975" width="8.7109375" style="2"/>
    <col min="8976" max="8980" width="10.7109375" style="2" customWidth="1"/>
    <col min="8981" max="8981" width="9.5703125" style="2" customWidth="1"/>
    <col min="8982" max="9216" width="8.7109375" style="2"/>
    <col min="9217" max="9217" width="5.28515625" style="2" customWidth="1"/>
    <col min="9218" max="9218" width="20.85546875" style="2" customWidth="1"/>
    <col min="9219" max="9221" width="5.28515625" style="2" customWidth="1"/>
    <col min="9222" max="9222" width="6.28515625" style="2" customWidth="1"/>
    <col min="9223" max="9223" width="39" style="2" customWidth="1"/>
    <col min="9224" max="9225" width="8.7109375" style="2"/>
    <col min="9226" max="9226" width="7.7109375" style="2" customWidth="1"/>
    <col min="9227" max="9227" width="8.28515625" style="2" customWidth="1"/>
    <col min="9228" max="9228" width="7.7109375" style="2" customWidth="1"/>
    <col min="9229" max="9229" width="5.7109375" style="2" customWidth="1"/>
    <col min="9230" max="9230" width="13.85546875" style="2" customWidth="1"/>
    <col min="9231" max="9231" width="8.7109375" style="2"/>
    <col min="9232" max="9236" width="10.7109375" style="2" customWidth="1"/>
    <col min="9237" max="9237" width="9.5703125" style="2" customWidth="1"/>
    <col min="9238" max="9472" width="8.7109375" style="2"/>
    <col min="9473" max="9473" width="5.28515625" style="2" customWidth="1"/>
    <col min="9474" max="9474" width="20.85546875" style="2" customWidth="1"/>
    <col min="9475" max="9477" width="5.28515625" style="2" customWidth="1"/>
    <col min="9478" max="9478" width="6.28515625" style="2" customWidth="1"/>
    <col min="9479" max="9479" width="39" style="2" customWidth="1"/>
    <col min="9480" max="9481" width="8.7109375" style="2"/>
    <col min="9482" max="9482" width="7.7109375" style="2" customWidth="1"/>
    <col min="9483" max="9483" width="8.28515625" style="2" customWidth="1"/>
    <col min="9484" max="9484" width="7.7109375" style="2" customWidth="1"/>
    <col min="9485" max="9485" width="5.7109375" style="2" customWidth="1"/>
    <col min="9486" max="9486" width="13.85546875" style="2" customWidth="1"/>
    <col min="9487" max="9487" width="8.7109375" style="2"/>
    <col min="9488" max="9492" width="10.7109375" style="2" customWidth="1"/>
    <col min="9493" max="9493" width="9.5703125" style="2" customWidth="1"/>
    <col min="9494" max="9728" width="8.7109375" style="2"/>
    <col min="9729" max="9729" width="5.28515625" style="2" customWidth="1"/>
    <col min="9730" max="9730" width="20.85546875" style="2" customWidth="1"/>
    <col min="9731" max="9733" width="5.28515625" style="2" customWidth="1"/>
    <col min="9734" max="9734" width="6.28515625" style="2" customWidth="1"/>
    <col min="9735" max="9735" width="39" style="2" customWidth="1"/>
    <col min="9736" max="9737" width="8.7109375" style="2"/>
    <col min="9738" max="9738" width="7.7109375" style="2" customWidth="1"/>
    <col min="9739" max="9739" width="8.28515625" style="2" customWidth="1"/>
    <col min="9740" max="9740" width="7.7109375" style="2" customWidth="1"/>
    <col min="9741" max="9741" width="5.7109375" style="2" customWidth="1"/>
    <col min="9742" max="9742" width="13.85546875" style="2" customWidth="1"/>
    <col min="9743" max="9743" width="8.7109375" style="2"/>
    <col min="9744" max="9748" width="10.7109375" style="2" customWidth="1"/>
    <col min="9749" max="9749" width="9.5703125" style="2" customWidth="1"/>
    <col min="9750" max="9984" width="8.7109375" style="2"/>
    <col min="9985" max="9985" width="5.28515625" style="2" customWidth="1"/>
    <col min="9986" max="9986" width="20.85546875" style="2" customWidth="1"/>
    <col min="9987" max="9989" width="5.28515625" style="2" customWidth="1"/>
    <col min="9990" max="9990" width="6.28515625" style="2" customWidth="1"/>
    <col min="9991" max="9991" width="39" style="2" customWidth="1"/>
    <col min="9992" max="9993" width="8.7109375" style="2"/>
    <col min="9994" max="9994" width="7.7109375" style="2" customWidth="1"/>
    <col min="9995" max="9995" width="8.28515625" style="2" customWidth="1"/>
    <col min="9996" max="9996" width="7.7109375" style="2" customWidth="1"/>
    <col min="9997" max="9997" width="5.7109375" style="2" customWidth="1"/>
    <col min="9998" max="9998" width="13.85546875" style="2" customWidth="1"/>
    <col min="9999" max="9999" width="8.7109375" style="2"/>
    <col min="10000" max="10004" width="10.7109375" style="2" customWidth="1"/>
    <col min="10005" max="10005" width="9.5703125" style="2" customWidth="1"/>
    <col min="10006" max="10240" width="8.7109375" style="2"/>
    <col min="10241" max="10241" width="5.28515625" style="2" customWidth="1"/>
    <col min="10242" max="10242" width="20.85546875" style="2" customWidth="1"/>
    <col min="10243" max="10245" width="5.28515625" style="2" customWidth="1"/>
    <col min="10246" max="10246" width="6.28515625" style="2" customWidth="1"/>
    <col min="10247" max="10247" width="39" style="2" customWidth="1"/>
    <col min="10248" max="10249" width="8.7109375" style="2"/>
    <col min="10250" max="10250" width="7.7109375" style="2" customWidth="1"/>
    <col min="10251" max="10251" width="8.28515625" style="2" customWidth="1"/>
    <col min="10252" max="10252" width="7.7109375" style="2" customWidth="1"/>
    <col min="10253" max="10253" width="5.7109375" style="2" customWidth="1"/>
    <col min="10254" max="10254" width="13.85546875" style="2" customWidth="1"/>
    <col min="10255" max="10255" width="8.7109375" style="2"/>
    <col min="10256" max="10260" width="10.7109375" style="2" customWidth="1"/>
    <col min="10261" max="10261" width="9.5703125" style="2" customWidth="1"/>
    <col min="10262" max="10496" width="8.7109375" style="2"/>
    <col min="10497" max="10497" width="5.28515625" style="2" customWidth="1"/>
    <col min="10498" max="10498" width="20.85546875" style="2" customWidth="1"/>
    <col min="10499" max="10501" width="5.28515625" style="2" customWidth="1"/>
    <col min="10502" max="10502" width="6.28515625" style="2" customWidth="1"/>
    <col min="10503" max="10503" width="39" style="2" customWidth="1"/>
    <col min="10504" max="10505" width="8.7109375" style="2"/>
    <col min="10506" max="10506" width="7.7109375" style="2" customWidth="1"/>
    <col min="10507" max="10507" width="8.28515625" style="2" customWidth="1"/>
    <col min="10508" max="10508" width="7.7109375" style="2" customWidth="1"/>
    <col min="10509" max="10509" width="5.7109375" style="2" customWidth="1"/>
    <col min="10510" max="10510" width="13.85546875" style="2" customWidth="1"/>
    <col min="10511" max="10511" width="8.7109375" style="2"/>
    <col min="10512" max="10516" width="10.7109375" style="2" customWidth="1"/>
    <col min="10517" max="10517" width="9.5703125" style="2" customWidth="1"/>
    <col min="10518" max="10752" width="8.7109375" style="2"/>
    <col min="10753" max="10753" width="5.28515625" style="2" customWidth="1"/>
    <col min="10754" max="10754" width="20.85546875" style="2" customWidth="1"/>
    <col min="10755" max="10757" width="5.28515625" style="2" customWidth="1"/>
    <col min="10758" max="10758" width="6.28515625" style="2" customWidth="1"/>
    <col min="10759" max="10759" width="39" style="2" customWidth="1"/>
    <col min="10760" max="10761" width="8.7109375" style="2"/>
    <col min="10762" max="10762" width="7.7109375" style="2" customWidth="1"/>
    <col min="10763" max="10763" width="8.28515625" style="2" customWidth="1"/>
    <col min="10764" max="10764" width="7.7109375" style="2" customWidth="1"/>
    <col min="10765" max="10765" width="5.7109375" style="2" customWidth="1"/>
    <col min="10766" max="10766" width="13.85546875" style="2" customWidth="1"/>
    <col min="10767" max="10767" width="8.7109375" style="2"/>
    <col min="10768" max="10772" width="10.7109375" style="2" customWidth="1"/>
    <col min="10773" max="10773" width="9.5703125" style="2" customWidth="1"/>
    <col min="10774" max="11008" width="8.7109375" style="2"/>
    <col min="11009" max="11009" width="5.28515625" style="2" customWidth="1"/>
    <col min="11010" max="11010" width="20.85546875" style="2" customWidth="1"/>
    <col min="11011" max="11013" width="5.28515625" style="2" customWidth="1"/>
    <col min="11014" max="11014" width="6.28515625" style="2" customWidth="1"/>
    <col min="11015" max="11015" width="39" style="2" customWidth="1"/>
    <col min="11016" max="11017" width="8.7109375" style="2"/>
    <col min="11018" max="11018" width="7.7109375" style="2" customWidth="1"/>
    <col min="11019" max="11019" width="8.28515625" style="2" customWidth="1"/>
    <col min="11020" max="11020" width="7.7109375" style="2" customWidth="1"/>
    <col min="11021" max="11021" width="5.7109375" style="2" customWidth="1"/>
    <col min="11022" max="11022" width="13.85546875" style="2" customWidth="1"/>
    <col min="11023" max="11023" width="8.7109375" style="2"/>
    <col min="11024" max="11028" width="10.7109375" style="2" customWidth="1"/>
    <col min="11029" max="11029" width="9.5703125" style="2" customWidth="1"/>
    <col min="11030" max="11264" width="8.7109375" style="2"/>
    <col min="11265" max="11265" width="5.28515625" style="2" customWidth="1"/>
    <col min="11266" max="11266" width="20.85546875" style="2" customWidth="1"/>
    <col min="11267" max="11269" width="5.28515625" style="2" customWidth="1"/>
    <col min="11270" max="11270" width="6.28515625" style="2" customWidth="1"/>
    <col min="11271" max="11271" width="39" style="2" customWidth="1"/>
    <col min="11272" max="11273" width="8.7109375" style="2"/>
    <col min="11274" max="11274" width="7.7109375" style="2" customWidth="1"/>
    <col min="11275" max="11275" width="8.28515625" style="2" customWidth="1"/>
    <col min="11276" max="11276" width="7.7109375" style="2" customWidth="1"/>
    <col min="11277" max="11277" width="5.7109375" style="2" customWidth="1"/>
    <col min="11278" max="11278" width="13.85546875" style="2" customWidth="1"/>
    <col min="11279" max="11279" width="8.7109375" style="2"/>
    <col min="11280" max="11284" width="10.7109375" style="2" customWidth="1"/>
    <col min="11285" max="11285" width="9.5703125" style="2" customWidth="1"/>
    <col min="11286" max="11520" width="8.7109375" style="2"/>
    <col min="11521" max="11521" width="5.28515625" style="2" customWidth="1"/>
    <col min="11522" max="11522" width="20.85546875" style="2" customWidth="1"/>
    <col min="11523" max="11525" width="5.28515625" style="2" customWidth="1"/>
    <col min="11526" max="11526" width="6.28515625" style="2" customWidth="1"/>
    <col min="11527" max="11527" width="39" style="2" customWidth="1"/>
    <col min="11528" max="11529" width="8.7109375" style="2"/>
    <col min="11530" max="11530" width="7.7109375" style="2" customWidth="1"/>
    <col min="11531" max="11531" width="8.28515625" style="2" customWidth="1"/>
    <col min="11532" max="11532" width="7.7109375" style="2" customWidth="1"/>
    <col min="11533" max="11533" width="5.7109375" style="2" customWidth="1"/>
    <col min="11534" max="11534" width="13.85546875" style="2" customWidth="1"/>
    <col min="11535" max="11535" width="8.7109375" style="2"/>
    <col min="11536" max="11540" width="10.7109375" style="2" customWidth="1"/>
    <col min="11541" max="11541" width="9.5703125" style="2" customWidth="1"/>
    <col min="11542" max="11776" width="8.7109375" style="2"/>
    <col min="11777" max="11777" width="5.28515625" style="2" customWidth="1"/>
    <col min="11778" max="11778" width="20.85546875" style="2" customWidth="1"/>
    <col min="11779" max="11781" width="5.28515625" style="2" customWidth="1"/>
    <col min="11782" max="11782" width="6.28515625" style="2" customWidth="1"/>
    <col min="11783" max="11783" width="39" style="2" customWidth="1"/>
    <col min="11784" max="11785" width="8.7109375" style="2"/>
    <col min="11786" max="11786" width="7.7109375" style="2" customWidth="1"/>
    <col min="11787" max="11787" width="8.28515625" style="2" customWidth="1"/>
    <col min="11788" max="11788" width="7.7109375" style="2" customWidth="1"/>
    <col min="11789" max="11789" width="5.7109375" style="2" customWidth="1"/>
    <col min="11790" max="11790" width="13.85546875" style="2" customWidth="1"/>
    <col min="11791" max="11791" width="8.7109375" style="2"/>
    <col min="11792" max="11796" width="10.7109375" style="2" customWidth="1"/>
    <col min="11797" max="11797" width="9.5703125" style="2" customWidth="1"/>
    <col min="11798" max="12032" width="8.7109375" style="2"/>
    <col min="12033" max="12033" width="5.28515625" style="2" customWidth="1"/>
    <col min="12034" max="12034" width="20.85546875" style="2" customWidth="1"/>
    <col min="12035" max="12037" width="5.28515625" style="2" customWidth="1"/>
    <col min="12038" max="12038" width="6.28515625" style="2" customWidth="1"/>
    <col min="12039" max="12039" width="39" style="2" customWidth="1"/>
    <col min="12040" max="12041" width="8.7109375" style="2"/>
    <col min="12042" max="12042" width="7.7109375" style="2" customWidth="1"/>
    <col min="12043" max="12043" width="8.28515625" style="2" customWidth="1"/>
    <col min="12044" max="12044" width="7.7109375" style="2" customWidth="1"/>
    <col min="12045" max="12045" width="5.7109375" style="2" customWidth="1"/>
    <col min="12046" max="12046" width="13.85546875" style="2" customWidth="1"/>
    <col min="12047" max="12047" width="8.7109375" style="2"/>
    <col min="12048" max="12052" width="10.7109375" style="2" customWidth="1"/>
    <col min="12053" max="12053" width="9.5703125" style="2" customWidth="1"/>
    <col min="12054" max="12288" width="8.7109375" style="2"/>
    <col min="12289" max="12289" width="5.28515625" style="2" customWidth="1"/>
    <col min="12290" max="12290" width="20.85546875" style="2" customWidth="1"/>
    <col min="12291" max="12293" width="5.28515625" style="2" customWidth="1"/>
    <col min="12294" max="12294" width="6.28515625" style="2" customWidth="1"/>
    <col min="12295" max="12295" width="39" style="2" customWidth="1"/>
    <col min="12296" max="12297" width="8.7109375" style="2"/>
    <col min="12298" max="12298" width="7.7109375" style="2" customWidth="1"/>
    <col min="12299" max="12299" width="8.28515625" style="2" customWidth="1"/>
    <col min="12300" max="12300" width="7.7109375" style="2" customWidth="1"/>
    <col min="12301" max="12301" width="5.7109375" style="2" customWidth="1"/>
    <col min="12302" max="12302" width="13.85546875" style="2" customWidth="1"/>
    <col min="12303" max="12303" width="8.7109375" style="2"/>
    <col min="12304" max="12308" width="10.7109375" style="2" customWidth="1"/>
    <col min="12309" max="12309" width="9.5703125" style="2" customWidth="1"/>
    <col min="12310" max="12544" width="8.7109375" style="2"/>
    <col min="12545" max="12545" width="5.28515625" style="2" customWidth="1"/>
    <col min="12546" max="12546" width="20.85546875" style="2" customWidth="1"/>
    <col min="12547" max="12549" width="5.28515625" style="2" customWidth="1"/>
    <col min="12550" max="12550" width="6.28515625" style="2" customWidth="1"/>
    <col min="12551" max="12551" width="39" style="2" customWidth="1"/>
    <col min="12552" max="12553" width="8.7109375" style="2"/>
    <col min="12554" max="12554" width="7.7109375" style="2" customWidth="1"/>
    <col min="12555" max="12555" width="8.28515625" style="2" customWidth="1"/>
    <col min="12556" max="12556" width="7.7109375" style="2" customWidth="1"/>
    <col min="12557" max="12557" width="5.7109375" style="2" customWidth="1"/>
    <col min="12558" max="12558" width="13.85546875" style="2" customWidth="1"/>
    <col min="12559" max="12559" width="8.7109375" style="2"/>
    <col min="12560" max="12564" width="10.7109375" style="2" customWidth="1"/>
    <col min="12565" max="12565" width="9.5703125" style="2" customWidth="1"/>
    <col min="12566" max="12800" width="8.7109375" style="2"/>
    <col min="12801" max="12801" width="5.28515625" style="2" customWidth="1"/>
    <col min="12802" max="12802" width="20.85546875" style="2" customWidth="1"/>
    <col min="12803" max="12805" width="5.28515625" style="2" customWidth="1"/>
    <col min="12806" max="12806" width="6.28515625" style="2" customWidth="1"/>
    <col min="12807" max="12807" width="39" style="2" customWidth="1"/>
    <col min="12808" max="12809" width="8.7109375" style="2"/>
    <col min="12810" max="12810" width="7.7109375" style="2" customWidth="1"/>
    <col min="12811" max="12811" width="8.28515625" style="2" customWidth="1"/>
    <col min="12812" max="12812" width="7.7109375" style="2" customWidth="1"/>
    <col min="12813" max="12813" width="5.7109375" style="2" customWidth="1"/>
    <col min="12814" max="12814" width="13.85546875" style="2" customWidth="1"/>
    <col min="12815" max="12815" width="8.7109375" style="2"/>
    <col min="12816" max="12820" width="10.7109375" style="2" customWidth="1"/>
    <col min="12821" max="12821" width="9.5703125" style="2" customWidth="1"/>
    <col min="12822" max="13056" width="8.7109375" style="2"/>
    <col min="13057" max="13057" width="5.28515625" style="2" customWidth="1"/>
    <col min="13058" max="13058" width="20.85546875" style="2" customWidth="1"/>
    <col min="13059" max="13061" width="5.28515625" style="2" customWidth="1"/>
    <col min="13062" max="13062" width="6.28515625" style="2" customWidth="1"/>
    <col min="13063" max="13063" width="39" style="2" customWidth="1"/>
    <col min="13064" max="13065" width="8.7109375" style="2"/>
    <col min="13066" max="13066" width="7.7109375" style="2" customWidth="1"/>
    <col min="13067" max="13067" width="8.28515625" style="2" customWidth="1"/>
    <col min="13068" max="13068" width="7.7109375" style="2" customWidth="1"/>
    <col min="13069" max="13069" width="5.7109375" style="2" customWidth="1"/>
    <col min="13070" max="13070" width="13.85546875" style="2" customWidth="1"/>
    <col min="13071" max="13071" width="8.7109375" style="2"/>
    <col min="13072" max="13076" width="10.7109375" style="2" customWidth="1"/>
    <col min="13077" max="13077" width="9.5703125" style="2" customWidth="1"/>
    <col min="13078" max="13312" width="8.7109375" style="2"/>
    <col min="13313" max="13313" width="5.28515625" style="2" customWidth="1"/>
    <col min="13314" max="13314" width="20.85546875" style="2" customWidth="1"/>
    <col min="13315" max="13317" width="5.28515625" style="2" customWidth="1"/>
    <col min="13318" max="13318" width="6.28515625" style="2" customWidth="1"/>
    <col min="13319" max="13319" width="39" style="2" customWidth="1"/>
    <col min="13320" max="13321" width="8.7109375" style="2"/>
    <col min="13322" max="13322" width="7.7109375" style="2" customWidth="1"/>
    <col min="13323" max="13323" width="8.28515625" style="2" customWidth="1"/>
    <col min="13324" max="13324" width="7.7109375" style="2" customWidth="1"/>
    <col min="13325" max="13325" width="5.7109375" style="2" customWidth="1"/>
    <col min="13326" max="13326" width="13.85546875" style="2" customWidth="1"/>
    <col min="13327" max="13327" width="8.7109375" style="2"/>
    <col min="13328" max="13332" width="10.7109375" style="2" customWidth="1"/>
    <col min="13333" max="13333" width="9.5703125" style="2" customWidth="1"/>
    <col min="13334" max="13568" width="8.7109375" style="2"/>
    <col min="13569" max="13569" width="5.28515625" style="2" customWidth="1"/>
    <col min="13570" max="13570" width="20.85546875" style="2" customWidth="1"/>
    <col min="13571" max="13573" width="5.28515625" style="2" customWidth="1"/>
    <col min="13574" max="13574" width="6.28515625" style="2" customWidth="1"/>
    <col min="13575" max="13575" width="39" style="2" customWidth="1"/>
    <col min="13576" max="13577" width="8.7109375" style="2"/>
    <col min="13578" max="13578" width="7.7109375" style="2" customWidth="1"/>
    <col min="13579" max="13579" width="8.28515625" style="2" customWidth="1"/>
    <col min="13580" max="13580" width="7.7109375" style="2" customWidth="1"/>
    <col min="13581" max="13581" width="5.7109375" style="2" customWidth="1"/>
    <col min="13582" max="13582" width="13.85546875" style="2" customWidth="1"/>
    <col min="13583" max="13583" width="8.7109375" style="2"/>
    <col min="13584" max="13588" width="10.7109375" style="2" customWidth="1"/>
    <col min="13589" max="13589" width="9.5703125" style="2" customWidth="1"/>
    <col min="13590" max="13824" width="8.7109375" style="2"/>
    <col min="13825" max="13825" width="5.28515625" style="2" customWidth="1"/>
    <col min="13826" max="13826" width="20.85546875" style="2" customWidth="1"/>
    <col min="13827" max="13829" width="5.28515625" style="2" customWidth="1"/>
    <col min="13830" max="13830" width="6.28515625" style="2" customWidth="1"/>
    <col min="13831" max="13831" width="39" style="2" customWidth="1"/>
    <col min="13832" max="13833" width="8.7109375" style="2"/>
    <col min="13834" max="13834" width="7.7109375" style="2" customWidth="1"/>
    <col min="13835" max="13835" width="8.28515625" style="2" customWidth="1"/>
    <col min="13836" max="13836" width="7.7109375" style="2" customWidth="1"/>
    <col min="13837" max="13837" width="5.7109375" style="2" customWidth="1"/>
    <col min="13838" max="13838" width="13.85546875" style="2" customWidth="1"/>
    <col min="13839" max="13839" width="8.7109375" style="2"/>
    <col min="13840" max="13844" width="10.7109375" style="2" customWidth="1"/>
    <col min="13845" max="13845" width="9.5703125" style="2" customWidth="1"/>
    <col min="13846" max="14080" width="8.7109375" style="2"/>
    <col min="14081" max="14081" width="5.28515625" style="2" customWidth="1"/>
    <col min="14082" max="14082" width="20.85546875" style="2" customWidth="1"/>
    <col min="14083" max="14085" width="5.28515625" style="2" customWidth="1"/>
    <col min="14086" max="14086" width="6.28515625" style="2" customWidth="1"/>
    <col min="14087" max="14087" width="39" style="2" customWidth="1"/>
    <col min="14088" max="14089" width="8.7109375" style="2"/>
    <col min="14090" max="14090" width="7.7109375" style="2" customWidth="1"/>
    <col min="14091" max="14091" width="8.28515625" style="2" customWidth="1"/>
    <col min="14092" max="14092" width="7.7109375" style="2" customWidth="1"/>
    <col min="14093" max="14093" width="5.7109375" style="2" customWidth="1"/>
    <col min="14094" max="14094" width="13.85546875" style="2" customWidth="1"/>
    <col min="14095" max="14095" width="8.7109375" style="2"/>
    <col min="14096" max="14100" width="10.7109375" style="2" customWidth="1"/>
    <col min="14101" max="14101" width="9.5703125" style="2" customWidth="1"/>
    <col min="14102" max="14336" width="8.7109375" style="2"/>
    <col min="14337" max="14337" width="5.28515625" style="2" customWidth="1"/>
    <col min="14338" max="14338" width="20.85546875" style="2" customWidth="1"/>
    <col min="14339" max="14341" width="5.28515625" style="2" customWidth="1"/>
    <col min="14342" max="14342" width="6.28515625" style="2" customWidth="1"/>
    <col min="14343" max="14343" width="39" style="2" customWidth="1"/>
    <col min="14344" max="14345" width="8.7109375" style="2"/>
    <col min="14346" max="14346" width="7.7109375" style="2" customWidth="1"/>
    <col min="14347" max="14347" width="8.28515625" style="2" customWidth="1"/>
    <col min="14348" max="14348" width="7.7109375" style="2" customWidth="1"/>
    <col min="14349" max="14349" width="5.7109375" style="2" customWidth="1"/>
    <col min="14350" max="14350" width="13.85546875" style="2" customWidth="1"/>
    <col min="14351" max="14351" width="8.7109375" style="2"/>
    <col min="14352" max="14356" width="10.7109375" style="2" customWidth="1"/>
    <col min="14357" max="14357" width="9.5703125" style="2" customWidth="1"/>
    <col min="14358" max="14592" width="8.7109375" style="2"/>
    <col min="14593" max="14593" width="5.28515625" style="2" customWidth="1"/>
    <col min="14594" max="14594" width="20.85546875" style="2" customWidth="1"/>
    <col min="14595" max="14597" width="5.28515625" style="2" customWidth="1"/>
    <col min="14598" max="14598" width="6.28515625" style="2" customWidth="1"/>
    <col min="14599" max="14599" width="39" style="2" customWidth="1"/>
    <col min="14600" max="14601" width="8.7109375" style="2"/>
    <col min="14602" max="14602" width="7.7109375" style="2" customWidth="1"/>
    <col min="14603" max="14603" width="8.28515625" style="2" customWidth="1"/>
    <col min="14604" max="14604" width="7.7109375" style="2" customWidth="1"/>
    <col min="14605" max="14605" width="5.7109375" style="2" customWidth="1"/>
    <col min="14606" max="14606" width="13.85546875" style="2" customWidth="1"/>
    <col min="14607" max="14607" width="8.7109375" style="2"/>
    <col min="14608" max="14612" width="10.7109375" style="2" customWidth="1"/>
    <col min="14613" max="14613" width="9.5703125" style="2" customWidth="1"/>
    <col min="14614" max="14848" width="8.7109375" style="2"/>
    <col min="14849" max="14849" width="5.28515625" style="2" customWidth="1"/>
    <col min="14850" max="14850" width="20.85546875" style="2" customWidth="1"/>
    <col min="14851" max="14853" width="5.28515625" style="2" customWidth="1"/>
    <col min="14854" max="14854" width="6.28515625" style="2" customWidth="1"/>
    <col min="14855" max="14855" width="39" style="2" customWidth="1"/>
    <col min="14856" max="14857" width="8.7109375" style="2"/>
    <col min="14858" max="14858" width="7.7109375" style="2" customWidth="1"/>
    <col min="14859" max="14859" width="8.28515625" style="2" customWidth="1"/>
    <col min="14860" max="14860" width="7.7109375" style="2" customWidth="1"/>
    <col min="14861" max="14861" width="5.7109375" style="2" customWidth="1"/>
    <col min="14862" max="14862" width="13.85546875" style="2" customWidth="1"/>
    <col min="14863" max="14863" width="8.7109375" style="2"/>
    <col min="14864" max="14868" width="10.7109375" style="2" customWidth="1"/>
    <col min="14869" max="14869" width="9.5703125" style="2" customWidth="1"/>
    <col min="14870" max="15104" width="8.7109375" style="2"/>
    <col min="15105" max="15105" width="5.28515625" style="2" customWidth="1"/>
    <col min="15106" max="15106" width="20.85546875" style="2" customWidth="1"/>
    <col min="15107" max="15109" width="5.28515625" style="2" customWidth="1"/>
    <col min="15110" max="15110" width="6.28515625" style="2" customWidth="1"/>
    <col min="15111" max="15111" width="39" style="2" customWidth="1"/>
    <col min="15112" max="15113" width="8.7109375" style="2"/>
    <col min="15114" max="15114" width="7.7109375" style="2" customWidth="1"/>
    <col min="15115" max="15115" width="8.28515625" style="2" customWidth="1"/>
    <col min="15116" max="15116" width="7.7109375" style="2" customWidth="1"/>
    <col min="15117" max="15117" width="5.7109375" style="2" customWidth="1"/>
    <col min="15118" max="15118" width="13.85546875" style="2" customWidth="1"/>
    <col min="15119" max="15119" width="8.7109375" style="2"/>
    <col min="15120" max="15124" width="10.7109375" style="2" customWidth="1"/>
    <col min="15125" max="15125" width="9.5703125" style="2" customWidth="1"/>
    <col min="15126" max="15360" width="8.7109375" style="2"/>
    <col min="15361" max="15361" width="5.28515625" style="2" customWidth="1"/>
    <col min="15362" max="15362" width="20.85546875" style="2" customWidth="1"/>
    <col min="15363" max="15365" width="5.28515625" style="2" customWidth="1"/>
    <col min="15366" max="15366" width="6.28515625" style="2" customWidth="1"/>
    <col min="15367" max="15367" width="39" style="2" customWidth="1"/>
    <col min="15368" max="15369" width="8.7109375" style="2"/>
    <col min="15370" max="15370" width="7.7109375" style="2" customWidth="1"/>
    <col min="15371" max="15371" width="8.28515625" style="2" customWidth="1"/>
    <col min="15372" max="15372" width="7.7109375" style="2" customWidth="1"/>
    <col min="15373" max="15373" width="5.7109375" style="2" customWidth="1"/>
    <col min="15374" max="15374" width="13.85546875" style="2" customWidth="1"/>
    <col min="15375" max="15375" width="8.7109375" style="2"/>
    <col min="15376" max="15380" width="10.7109375" style="2" customWidth="1"/>
    <col min="15381" max="15381" width="9.5703125" style="2" customWidth="1"/>
    <col min="15382" max="15616" width="8.7109375" style="2"/>
    <col min="15617" max="15617" width="5.28515625" style="2" customWidth="1"/>
    <col min="15618" max="15618" width="20.85546875" style="2" customWidth="1"/>
    <col min="15619" max="15621" width="5.28515625" style="2" customWidth="1"/>
    <col min="15622" max="15622" width="6.28515625" style="2" customWidth="1"/>
    <col min="15623" max="15623" width="39" style="2" customWidth="1"/>
    <col min="15624" max="15625" width="8.7109375" style="2"/>
    <col min="15626" max="15626" width="7.7109375" style="2" customWidth="1"/>
    <col min="15627" max="15627" width="8.28515625" style="2" customWidth="1"/>
    <col min="15628" max="15628" width="7.7109375" style="2" customWidth="1"/>
    <col min="15629" max="15629" width="5.7109375" style="2" customWidth="1"/>
    <col min="15630" max="15630" width="13.85546875" style="2" customWidth="1"/>
    <col min="15631" max="15631" width="8.7109375" style="2"/>
    <col min="15632" max="15636" width="10.7109375" style="2" customWidth="1"/>
    <col min="15637" max="15637" width="9.5703125" style="2" customWidth="1"/>
    <col min="15638" max="15872" width="8.7109375" style="2"/>
    <col min="15873" max="15873" width="5.28515625" style="2" customWidth="1"/>
    <col min="15874" max="15874" width="20.85546875" style="2" customWidth="1"/>
    <col min="15875" max="15877" width="5.28515625" style="2" customWidth="1"/>
    <col min="15878" max="15878" width="6.28515625" style="2" customWidth="1"/>
    <col min="15879" max="15879" width="39" style="2" customWidth="1"/>
    <col min="15880" max="15881" width="8.7109375" style="2"/>
    <col min="15882" max="15882" width="7.7109375" style="2" customWidth="1"/>
    <col min="15883" max="15883" width="8.28515625" style="2" customWidth="1"/>
    <col min="15884" max="15884" width="7.7109375" style="2" customWidth="1"/>
    <col min="15885" max="15885" width="5.7109375" style="2" customWidth="1"/>
    <col min="15886" max="15886" width="13.85546875" style="2" customWidth="1"/>
    <col min="15887" max="15887" width="8.7109375" style="2"/>
    <col min="15888" max="15892" width="10.7109375" style="2" customWidth="1"/>
    <col min="15893" max="15893" width="9.5703125" style="2" customWidth="1"/>
    <col min="15894" max="16128" width="8.7109375" style="2"/>
    <col min="16129" max="16129" width="5.28515625" style="2" customWidth="1"/>
    <col min="16130" max="16130" width="20.85546875" style="2" customWidth="1"/>
    <col min="16131" max="16133" width="5.28515625" style="2" customWidth="1"/>
    <col min="16134" max="16134" width="6.28515625" style="2" customWidth="1"/>
    <col min="16135" max="16135" width="39" style="2" customWidth="1"/>
    <col min="16136" max="16137" width="8.7109375" style="2"/>
    <col min="16138" max="16138" width="7.7109375" style="2" customWidth="1"/>
    <col min="16139" max="16139" width="8.28515625" style="2" customWidth="1"/>
    <col min="16140" max="16140" width="7.7109375" style="2" customWidth="1"/>
    <col min="16141" max="16141" width="5.7109375" style="2" customWidth="1"/>
    <col min="16142" max="16142" width="13.85546875" style="2" customWidth="1"/>
    <col min="16143" max="16143" width="8.7109375" style="2"/>
    <col min="16144" max="16148" width="10.7109375" style="2" customWidth="1"/>
    <col min="16149" max="16149" width="9.5703125" style="2" customWidth="1"/>
    <col min="16150" max="16384" width="8.7109375" style="2"/>
  </cols>
  <sheetData>
    <row r="2" spans="1:21" x14ac:dyDescent="0.25">
      <c r="A2" s="1" t="s">
        <v>0</v>
      </c>
      <c r="H2" s="3"/>
      <c r="I2" s="3"/>
      <c r="J2" s="3"/>
      <c r="K2" s="3"/>
      <c r="L2" s="3"/>
    </row>
    <row r="3" spans="1:21" ht="15" customHeight="1" x14ac:dyDescent="0.25">
      <c r="A3" s="61" t="s">
        <v>1</v>
      </c>
      <c r="B3" s="61" t="s">
        <v>2</v>
      </c>
      <c r="C3" s="61" t="s">
        <v>3</v>
      </c>
      <c r="D3" s="61" t="s">
        <v>4</v>
      </c>
      <c r="E3" s="61"/>
      <c r="F3" s="61"/>
      <c r="G3" s="61"/>
      <c r="H3" s="61" t="s">
        <v>5</v>
      </c>
      <c r="I3" s="61"/>
      <c r="J3" s="61"/>
      <c r="K3" s="61"/>
      <c r="L3" s="61"/>
      <c r="M3" s="61" t="s">
        <v>6</v>
      </c>
    </row>
    <row r="4" spans="1:21" ht="30" customHeight="1" x14ac:dyDescent="0.25">
      <c r="A4" s="61"/>
      <c r="B4" s="61"/>
      <c r="C4" s="61"/>
      <c r="D4" s="62" t="s">
        <v>7</v>
      </c>
      <c r="E4" s="62" t="s">
        <v>8</v>
      </c>
      <c r="F4" s="62" t="s">
        <v>9</v>
      </c>
      <c r="G4" s="62" t="s">
        <v>10</v>
      </c>
      <c r="H4" s="62" t="s">
        <v>11</v>
      </c>
      <c r="I4" s="62" t="s">
        <v>12</v>
      </c>
      <c r="J4" s="62"/>
      <c r="K4" s="62" t="s">
        <v>13</v>
      </c>
      <c r="L4" s="62"/>
      <c r="M4" s="61"/>
    </row>
    <row r="5" spans="1:21" ht="90" customHeight="1" x14ac:dyDescent="0.25">
      <c r="A5" s="61"/>
      <c r="B5" s="61"/>
      <c r="C5" s="61"/>
      <c r="D5" s="62"/>
      <c r="E5" s="62"/>
      <c r="F5" s="62"/>
      <c r="G5" s="62"/>
      <c r="H5" s="62"/>
      <c r="I5" s="4" t="s">
        <v>14</v>
      </c>
      <c r="J5" s="4" t="s">
        <v>15</v>
      </c>
      <c r="K5" s="4" t="s">
        <v>16</v>
      </c>
      <c r="L5" s="4" t="s">
        <v>17</v>
      </c>
      <c r="M5" s="61"/>
    </row>
    <row r="6" spans="1:21" ht="45" customHeight="1" x14ac:dyDescent="0.25">
      <c r="A6" s="63">
        <v>2</v>
      </c>
      <c r="B6" s="5" t="s">
        <v>18</v>
      </c>
      <c r="C6" s="6"/>
      <c r="D6" s="7" t="s">
        <v>19</v>
      </c>
      <c r="E6" s="7">
        <v>6</v>
      </c>
      <c r="F6" s="7" t="s">
        <v>20</v>
      </c>
      <c r="G6" s="8" t="s">
        <v>21</v>
      </c>
      <c r="H6" s="9">
        <v>8144330</v>
      </c>
      <c r="I6" s="9">
        <v>2811375</v>
      </c>
      <c r="J6" s="9">
        <v>1581398</v>
      </c>
      <c r="K6" s="9">
        <v>0</v>
      </c>
      <c r="L6" s="9">
        <v>3751557</v>
      </c>
      <c r="M6" s="6"/>
      <c r="O6" s="3">
        <f t="shared" ref="O6:O11" si="0">I6+J6</f>
        <v>4392773</v>
      </c>
      <c r="P6" s="2">
        <f>I6/O6*100</f>
        <v>64.000006374105837</v>
      </c>
    </row>
    <row r="7" spans="1:21" ht="45" customHeight="1" x14ac:dyDescent="0.25">
      <c r="A7" s="63"/>
      <c r="B7" s="5" t="s">
        <v>22</v>
      </c>
      <c r="C7" s="6"/>
      <c r="D7" s="7" t="s">
        <v>19</v>
      </c>
      <c r="E7" s="7">
        <v>6</v>
      </c>
      <c r="F7" s="7" t="s">
        <v>20</v>
      </c>
      <c r="G7" s="8" t="s">
        <v>21</v>
      </c>
      <c r="H7" s="9">
        <v>110000</v>
      </c>
      <c r="I7" s="9">
        <v>35200</v>
      </c>
      <c r="J7" s="9">
        <v>19800</v>
      </c>
      <c r="K7" s="9">
        <v>0</v>
      </c>
      <c r="L7" s="9">
        <v>55000</v>
      </c>
      <c r="M7" s="6"/>
      <c r="O7" s="3">
        <f t="shared" si="0"/>
        <v>55000</v>
      </c>
      <c r="P7" s="2">
        <f>I7/O7*100</f>
        <v>64</v>
      </c>
    </row>
    <row r="8" spans="1:21" ht="30" customHeight="1" x14ac:dyDescent="0.25">
      <c r="A8" s="63"/>
      <c r="B8" s="5" t="s">
        <v>23</v>
      </c>
      <c r="C8" s="6"/>
      <c r="D8" s="7" t="s">
        <v>19</v>
      </c>
      <c r="E8" s="7">
        <v>6</v>
      </c>
      <c r="F8" s="7" t="s">
        <v>20</v>
      </c>
      <c r="G8" s="8" t="s">
        <v>21</v>
      </c>
      <c r="H8" s="9">
        <v>4414040</v>
      </c>
      <c r="I8" s="9">
        <v>1179014</v>
      </c>
      <c r="J8" s="9">
        <v>663195</v>
      </c>
      <c r="K8" s="9">
        <v>0</v>
      </c>
      <c r="L8" s="9">
        <v>2571831</v>
      </c>
      <c r="M8" s="6"/>
      <c r="N8" s="10"/>
      <c r="O8" s="3">
        <f t="shared" si="0"/>
        <v>1842209</v>
      </c>
      <c r="P8" s="2">
        <f>I8/O8*100</f>
        <v>64.000013027837781</v>
      </c>
    </row>
    <row r="9" spans="1:21" ht="30" customHeight="1" x14ac:dyDescent="0.25">
      <c r="A9" s="63"/>
      <c r="B9" s="11" t="s">
        <v>24</v>
      </c>
      <c r="C9" s="5"/>
      <c r="D9" s="7" t="s">
        <v>19</v>
      </c>
      <c r="E9" s="7">
        <v>6</v>
      </c>
      <c r="F9" s="7" t="s">
        <v>20</v>
      </c>
      <c r="G9" s="8" t="s">
        <v>21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6"/>
      <c r="N9" s="10"/>
      <c r="O9" s="3">
        <f t="shared" si="0"/>
        <v>0</v>
      </c>
      <c r="P9" s="2" t="e">
        <f>I9/O9*100</f>
        <v>#DIV/0!</v>
      </c>
    </row>
    <row r="10" spans="1:21" ht="25.5" x14ac:dyDescent="0.25">
      <c r="A10" s="63"/>
      <c r="B10" s="5" t="s">
        <v>25</v>
      </c>
      <c r="C10" s="5"/>
      <c r="D10" s="7" t="s">
        <v>19</v>
      </c>
      <c r="E10" s="7">
        <v>6</v>
      </c>
      <c r="F10" s="7" t="s">
        <v>20</v>
      </c>
      <c r="G10" s="8" t="s">
        <v>26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/>
      <c r="O10" s="3">
        <f t="shared" si="0"/>
        <v>0</v>
      </c>
      <c r="P10" s="2" t="e">
        <f>I10/O10*100</f>
        <v>#DIV/0!</v>
      </c>
      <c r="Q10" s="2" t="e">
        <f>J10/O10</f>
        <v>#DIV/0!</v>
      </c>
    </row>
    <row r="11" spans="1:21" ht="38.25" x14ac:dyDescent="0.25">
      <c r="A11" s="63"/>
      <c r="B11" s="15" t="s">
        <v>27</v>
      </c>
      <c r="C11" s="16"/>
      <c r="D11" s="17" t="s">
        <v>19</v>
      </c>
      <c r="E11" s="17">
        <v>6</v>
      </c>
      <c r="F11" s="17" t="s">
        <v>20</v>
      </c>
      <c r="G11" s="18" t="s">
        <v>21</v>
      </c>
      <c r="H11" s="19">
        <v>797398</v>
      </c>
      <c r="I11" s="19">
        <v>412140</v>
      </c>
      <c r="J11" s="19">
        <v>231828</v>
      </c>
      <c r="K11" s="19">
        <v>0</v>
      </c>
      <c r="L11" s="19">
        <v>153430</v>
      </c>
      <c r="M11" s="14"/>
      <c r="O11" s="3">
        <f t="shared" si="0"/>
        <v>643968</v>
      </c>
    </row>
    <row r="12" spans="1:21" x14ac:dyDescent="0.25">
      <c r="A12" s="63"/>
      <c r="B12" s="20" t="s">
        <v>28</v>
      </c>
      <c r="C12" s="5"/>
      <c r="D12" s="7" t="s">
        <v>29</v>
      </c>
      <c r="E12" s="7">
        <v>4</v>
      </c>
      <c r="F12" s="7"/>
      <c r="G12" s="8" t="s">
        <v>30</v>
      </c>
      <c r="H12" s="7">
        <v>2500000</v>
      </c>
      <c r="I12" s="7">
        <v>2500000</v>
      </c>
      <c r="J12" s="7">
        <v>0</v>
      </c>
      <c r="K12" s="7">
        <v>0</v>
      </c>
      <c r="L12" s="7">
        <v>0</v>
      </c>
      <c r="M12" s="14"/>
      <c r="O12" s="3"/>
    </row>
    <row r="13" spans="1:21" ht="25.5" x14ac:dyDescent="0.25">
      <c r="A13" s="63"/>
      <c r="B13" s="20" t="s">
        <v>31</v>
      </c>
      <c r="C13" s="5"/>
      <c r="D13" s="7" t="s">
        <v>29</v>
      </c>
      <c r="E13" s="7">
        <v>4</v>
      </c>
      <c r="F13" s="7"/>
      <c r="G13" s="8" t="s">
        <v>30</v>
      </c>
      <c r="H13" s="7">
        <v>3125000</v>
      </c>
      <c r="I13" s="7">
        <v>2500000</v>
      </c>
      <c r="J13" s="7">
        <v>0</v>
      </c>
      <c r="K13" s="7">
        <v>156250</v>
      </c>
      <c r="L13" s="7">
        <v>468750</v>
      </c>
      <c r="M13" s="14"/>
      <c r="O13" s="3"/>
    </row>
    <row r="14" spans="1:21" x14ac:dyDescent="0.25">
      <c r="A14" s="63"/>
      <c r="B14" s="20" t="s">
        <v>32</v>
      </c>
      <c r="C14" s="5"/>
      <c r="D14" s="7" t="s">
        <v>29</v>
      </c>
      <c r="E14" s="7">
        <v>4</v>
      </c>
      <c r="F14" s="7"/>
      <c r="G14" s="8" t="s">
        <v>33</v>
      </c>
      <c r="H14" s="7">
        <v>8333333</v>
      </c>
      <c r="I14" s="7">
        <v>5000000</v>
      </c>
      <c r="J14" s="7">
        <v>0</v>
      </c>
      <c r="K14" s="7">
        <v>3333333.333333333</v>
      </c>
      <c r="L14" s="7">
        <v>0</v>
      </c>
      <c r="M14" s="14"/>
      <c r="O14" s="3"/>
    </row>
    <row r="15" spans="1:21" ht="51" x14ac:dyDescent="0.25">
      <c r="A15" s="21">
        <v>3</v>
      </c>
      <c r="B15" s="22" t="s">
        <v>34</v>
      </c>
      <c r="C15" s="23"/>
      <c r="D15" s="7" t="s">
        <v>35</v>
      </c>
      <c r="E15" s="7">
        <v>4</v>
      </c>
      <c r="F15" s="7" t="s">
        <v>36</v>
      </c>
      <c r="G15" s="24" t="s">
        <v>37</v>
      </c>
      <c r="H15" s="25">
        <v>8974024</v>
      </c>
      <c r="I15" s="25">
        <v>8525323</v>
      </c>
      <c r="J15" s="26">
        <v>0</v>
      </c>
      <c r="K15" s="25">
        <f>H15-I15</f>
        <v>448701</v>
      </c>
      <c r="L15" s="26">
        <v>0</v>
      </c>
      <c r="M15" s="14"/>
    </row>
    <row r="16" spans="1:21" ht="51" x14ac:dyDescent="0.25">
      <c r="A16" s="64"/>
      <c r="B16" s="11" t="s">
        <v>38</v>
      </c>
      <c r="C16" s="5"/>
      <c r="D16" s="7" t="s">
        <v>35</v>
      </c>
      <c r="E16" s="7">
        <v>4</v>
      </c>
      <c r="F16" s="7" t="s">
        <v>36</v>
      </c>
      <c r="G16" s="24" t="s">
        <v>37</v>
      </c>
      <c r="H16" s="25">
        <v>1161588</v>
      </c>
      <c r="I16" s="25">
        <v>1103508.6000000001</v>
      </c>
      <c r="J16" s="25">
        <v>0</v>
      </c>
      <c r="K16" s="25">
        <v>28990</v>
      </c>
      <c r="L16" s="25">
        <v>29089</v>
      </c>
      <c r="M16" s="14"/>
      <c r="N16" s="3"/>
      <c r="O16" s="3"/>
      <c r="U16" s="27"/>
    </row>
    <row r="17" spans="1:16" ht="38.25" x14ac:dyDescent="0.25">
      <c r="A17" s="64"/>
      <c r="B17" s="5" t="s">
        <v>39</v>
      </c>
      <c r="C17" s="5"/>
      <c r="D17" s="7" t="s">
        <v>40</v>
      </c>
      <c r="E17" s="7">
        <v>2</v>
      </c>
      <c r="F17" s="7" t="s">
        <v>41</v>
      </c>
      <c r="G17" s="28" t="s">
        <v>42</v>
      </c>
      <c r="H17" s="25">
        <v>28695654</v>
      </c>
      <c r="I17" s="25">
        <v>24391304.999999996</v>
      </c>
      <c r="J17" s="25">
        <v>3238754.8124999995</v>
      </c>
      <c r="K17" s="25">
        <v>315594</v>
      </c>
      <c r="L17" s="25">
        <v>750000</v>
      </c>
      <c r="M17" s="14"/>
      <c r="N17" s="10"/>
      <c r="O17" s="3"/>
      <c r="P17" s="3"/>
    </row>
    <row r="18" spans="1:16" ht="51" x14ac:dyDescent="0.25">
      <c r="A18" s="7">
        <v>5</v>
      </c>
      <c r="B18" s="11" t="s">
        <v>43</v>
      </c>
      <c r="C18" s="5"/>
      <c r="D18" s="7" t="s">
        <v>35</v>
      </c>
      <c r="E18" s="7">
        <v>4</v>
      </c>
      <c r="F18" s="7" t="s">
        <v>36</v>
      </c>
      <c r="G18" s="24" t="s">
        <v>37</v>
      </c>
      <c r="H18" s="25">
        <v>7710867</v>
      </c>
      <c r="I18" s="25">
        <v>7325324</v>
      </c>
      <c r="J18" s="26">
        <v>0</v>
      </c>
      <c r="K18" s="25">
        <f>H18-I18</f>
        <v>385543</v>
      </c>
      <c r="L18" s="26">
        <v>0</v>
      </c>
      <c r="M18" s="14"/>
      <c r="O18" s="3"/>
    </row>
    <row r="19" spans="1:16" x14ac:dyDescent="0.25">
      <c r="A19" s="29">
        <v>2016</v>
      </c>
      <c r="B19" s="30"/>
      <c r="C19" s="31"/>
      <c r="D19" s="32"/>
      <c r="E19" s="32"/>
      <c r="F19" s="32"/>
      <c r="G19" s="33"/>
      <c r="H19" s="34">
        <f>H15+H16+H18</f>
        <v>17846479</v>
      </c>
      <c r="I19" s="34">
        <f>I15+I16+I18</f>
        <v>16954155.600000001</v>
      </c>
      <c r="J19" s="34">
        <f>J15+J16+J18</f>
        <v>0</v>
      </c>
      <c r="K19" s="34">
        <f>K15+K16+K18</f>
        <v>863234</v>
      </c>
      <c r="L19" s="34">
        <f>L15+L16+L18</f>
        <v>29089</v>
      </c>
      <c r="M19" s="35"/>
    </row>
    <row r="20" spans="1:16" ht="15" customHeight="1" x14ac:dyDescent="0.25">
      <c r="A20" s="61" t="s">
        <v>1</v>
      </c>
      <c r="B20" s="61" t="s">
        <v>2</v>
      </c>
      <c r="C20" s="61" t="s">
        <v>3</v>
      </c>
      <c r="D20" s="61" t="s">
        <v>4</v>
      </c>
      <c r="E20" s="61"/>
      <c r="F20" s="61"/>
      <c r="G20" s="61"/>
      <c r="H20" s="61" t="s">
        <v>5</v>
      </c>
      <c r="I20" s="61"/>
      <c r="J20" s="61"/>
      <c r="K20" s="61"/>
      <c r="L20" s="61"/>
      <c r="M20" s="61" t="s">
        <v>6</v>
      </c>
    </row>
    <row r="21" spans="1:16" ht="15" customHeight="1" x14ac:dyDescent="0.25">
      <c r="A21" s="61"/>
      <c r="B21" s="61"/>
      <c r="C21" s="61"/>
      <c r="D21" s="62" t="s">
        <v>7</v>
      </c>
      <c r="E21" s="62" t="s">
        <v>8</v>
      </c>
      <c r="F21" s="62" t="s">
        <v>9</v>
      </c>
      <c r="G21" s="62" t="s">
        <v>10</v>
      </c>
      <c r="H21" s="62" t="s">
        <v>11</v>
      </c>
      <c r="I21" s="62" t="s">
        <v>12</v>
      </c>
      <c r="J21" s="62"/>
      <c r="K21" s="62" t="s">
        <v>13</v>
      </c>
      <c r="L21" s="62"/>
      <c r="M21" s="61"/>
    </row>
    <row r="22" spans="1:16" ht="76.5" x14ac:dyDescent="0.25">
      <c r="A22" s="61"/>
      <c r="B22" s="61"/>
      <c r="C22" s="61"/>
      <c r="D22" s="62"/>
      <c r="E22" s="62"/>
      <c r="F22" s="62"/>
      <c r="G22" s="62"/>
      <c r="H22" s="62"/>
      <c r="I22" s="4" t="s">
        <v>14</v>
      </c>
      <c r="J22" s="4" t="s">
        <v>15</v>
      </c>
      <c r="K22" s="4" t="s">
        <v>16</v>
      </c>
      <c r="L22" s="4" t="s">
        <v>17</v>
      </c>
      <c r="M22" s="61"/>
    </row>
    <row r="23" spans="1:16" ht="25.5" x14ac:dyDescent="0.25">
      <c r="A23" s="63">
        <v>2</v>
      </c>
      <c r="B23" s="5" t="s">
        <v>18</v>
      </c>
      <c r="C23" s="6"/>
      <c r="D23" s="7" t="s">
        <v>19</v>
      </c>
      <c r="E23" s="7">
        <v>6</v>
      </c>
      <c r="F23" s="7" t="s">
        <v>20</v>
      </c>
      <c r="G23" s="8" t="s">
        <v>21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6"/>
    </row>
    <row r="24" spans="1:16" ht="25.5" x14ac:dyDescent="0.25">
      <c r="A24" s="63"/>
      <c r="B24" s="5" t="s">
        <v>22</v>
      </c>
      <c r="C24" s="6"/>
      <c r="D24" s="7" t="s">
        <v>19</v>
      </c>
      <c r="E24" s="7">
        <v>6</v>
      </c>
      <c r="F24" s="7" t="s">
        <v>20</v>
      </c>
      <c r="G24" s="8" t="s">
        <v>21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6"/>
    </row>
    <row r="25" spans="1:16" ht="25.5" x14ac:dyDescent="0.25">
      <c r="A25" s="63"/>
      <c r="B25" s="5" t="s">
        <v>23</v>
      </c>
      <c r="C25" s="6"/>
      <c r="D25" s="7" t="s">
        <v>19</v>
      </c>
      <c r="E25" s="7">
        <v>6</v>
      </c>
      <c r="F25" s="7" t="s">
        <v>20</v>
      </c>
      <c r="G25" s="8" t="s">
        <v>21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6"/>
    </row>
    <row r="26" spans="1:16" ht="25.5" x14ac:dyDescent="0.25">
      <c r="A26" s="63"/>
      <c r="B26" s="11" t="s">
        <v>24</v>
      </c>
      <c r="C26" s="5"/>
      <c r="D26" s="7" t="s">
        <v>19</v>
      </c>
      <c r="E26" s="7">
        <v>6</v>
      </c>
      <c r="F26" s="7" t="s">
        <v>20</v>
      </c>
      <c r="G26" s="8" t="s">
        <v>21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6"/>
    </row>
    <row r="27" spans="1:16" ht="25.5" x14ac:dyDescent="0.25">
      <c r="A27" s="63"/>
      <c r="B27" s="5" t="s">
        <v>25</v>
      </c>
      <c r="C27" s="5"/>
      <c r="D27" s="7" t="s">
        <v>19</v>
      </c>
      <c r="E27" s="7">
        <v>6</v>
      </c>
      <c r="F27" s="7" t="s">
        <v>20</v>
      </c>
      <c r="G27" s="8" t="s">
        <v>26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14"/>
    </row>
    <row r="28" spans="1:16" x14ac:dyDescent="0.25">
      <c r="A28" s="63"/>
      <c r="B28" s="20" t="s">
        <v>28</v>
      </c>
      <c r="C28" s="5"/>
      <c r="D28" s="7" t="s">
        <v>29</v>
      </c>
      <c r="E28" s="7">
        <v>4</v>
      </c>
      <c r="F28" s="7"/>
      <c r="G28" s="8" t="s">
        <v>30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14"/>
    </row>
    <row r="29" spans="1:16" ht="25.5" x14ac:dyDescent="0.25">
      <c r="A29" s="63"/>
      <c r="B29" s="20" t="s">
        <v>31</v>
      </c>
      <c r="C29" s="5"/>
      <c r="D29" s="7" t="s">
        <v>29</v>
      </c>
      <c r="E29" s="7">
        <v>4</v>
      </c>
      <c r="F29" s="7"/>
      <c r="G29" s="8" t="s">
        <v>30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14"/>
    </row>
    <row r="30" spans="1:16" x14ac:dyDescent="0.25">
      <c r="A30" s="63"/>
      <c r="B30" s="20" t="s">
        <v>32</v>
      </c>
      <c r="C30" s="5"/>
      <c r="D30" s="7" t="s">
        <v>29</v>
      </c>
      <c r="E30" s="7">
        <v>4</v>
      </c>
      <c r="F30" s="7"/>
      <c r="G30" s="8" t="s">
        <v>33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14"/>
    </row>
    <row r="31" spans="1:16" ht="51" x14ac:dyDescent="0.25">
      <c r="A31" s="21">
        <v>3</v>
      </c>
      <c r="B31" s="22" t="s">
        <v>34</v>
      </c>
      <c r="C31" s="23"/>
      <c r="D31" s="7" t="s">
        <v>35</v>
      </c>
      <c r="E31" s="7">
        <v>4</v>
      </c>
      <c r="F31" s="7" t="s">
        <v>36</v>
      </c>
      <c r="G31" s="24" t="s">
        <v>37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14"/>
    </row>
    <row r="32" spans="1:16" ht="51" x14ac:dyDescent="0.25">
      <c r="A32" s="64"/>
      <c r="B32" s="11" t="s">
        <v>38</v>
      </c>
      <c r="C32" s="5"/>
      <c r="D32" s="7" t="s">
        <v>35</v>
      </c>
      <c r="E32" s="7">
        <v>4</v>
      </c>
      <c r="F32" s="7" t="s">
        <v>36</v>
      </c>
      <c r="G32" s="24" t="s">
        <v>37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14"/>
    </row>
    <row r="33" spans="1:13" ht="38.25" x14ac:dyDescent="0.25">
      <c r="A33" s="64"/>
      <c r="B33" s="5" t="s">
        <v>39</v>
      </c>
      <c r="C33" s="5"/>
      <c r="D33" s="7" t="s">
        <v>40</v>
      </c>
      <c r="E33" s="7">
        <v>2</v>
      </c>
      <c r="F33" s="7" t="s">
        <v>41</v>
      </c>
      <c r="G33" s="28" t="s">
        <v>42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14"/>
    </row>
    <row r="34" spans="1:13" ht="51" x14ac:dyDescent="0.25">
      <c r="A34" s="7">
        <v>5</v>
      </c>
      <c r="B34" s="11" t="s">
        <v>43</v>
      </c>
      <c r="C34" s="5"/>
      <c r="D34" s="7" t="s">
        <v>35</v>
      </c>
      <c r="E34" s="7">
        <v>4</v>
      </c>
      <c r="F34" s="7" t="s">
        <v>36</v>
      </c>
      <c r="G34" s="24" t="s">
        <v>37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14"/>
    </row>
    <row r="35" spans="1:13" x14ac:dyDescent="0.25">
      <c r="A35" s="29">
        <v>2017</v>
      </c>
      <c r="B35" s="30"/>
      <c r="C35" s="31"/>
      <c r="D35" s="32"/>
      <c r="E35" s="32"/>
      <c r="F35" s="32"/>
      <c r="G35" s="33"/>
      <c r="H35" s="37"/>
      <c r="I35" s="37"/>
      <c r="J35" s="37"/>
      <c r="K35" s="37"/>
      <c r="L35" s="37"/>
      <c r="M35" s="35"/>
    </row>
    <row r="36" spans="1:13" ht="15" customHeight="1" x14ac:dyDescent="0.25">
      <c r="A36" s="61" t="s">
        <v>1</v>
      </c>
      <c r="B36" s="61" t="s">
        <v>2</v>
      </c>
      <c r="C36" s="61" t="s">
        <v>3</v>
      </c>
      <c r="D36" s="61" t="s">
        <v>4</v>
      </c>
      <c r="E36" s="61"/>
      <c r="F36" s="61"/>
      <c r="G36" s="61"/>
      <c r="H36" s="61" t="s">
        <v>5</v>
      </c>
      <c r="I36" s="61"/>
      <c r="J36" s="61"/>
      <c r="K36" s="61"/>
      <c r="L36" s="61"/>
      <c r="M36" s="61" t="s">
        <v>6</v>
      </c>
    </row>
    <row r="37" spans="1:13" ht="15" customHeight="1" x14ac:dyDescent="0.25">
      <c r="A37" s="61"/>
      <c r="B37" s="61"/>
      <c r="C37" s="61"/>
      <c r="D37" s="62" t="s">
        <v>7</v>
      </c>
      <c r="E37" s="62" t="s">
        <v>8</v>
      </c>
      <c r="F37" s="62" t="s">
        <v>9</v>
      </c>
      <c r="G37" s="62" t="s">
        <v>10</v>
      </c>
      <c r="H37" s="62" t="s">
        <v>11</v>
      </c>
      <c r="I37" s="62" t="s">
        <v>12</v>
      </c>
      <c r="J37" s="62"/>
      <c r="K37" s="62" t="s">
        <v>13</v>
      </c>
      <c r="L37" s="62"/>
      <c r="M37" s="61"/>
    </row>
    <row r="38" spans="1:13" ht="76.5" x14ac:dyDescent="0.25">
      <c r="A38" s="61"/>
      <c r="B38" s="61"/>
      <c r="C38" s="61"/>
      <c r="D38" s="62"/>
      <c r="E38" s="62"/>
      <c r="F38" s="62"/>
      <c r="G38" s="62"/>
      <c r="H38" s="62"/>
      <c r="I38" s="4" t="s">
        <v>14</v>
      </c>
      <c r="J38" s="4" t="s">
        <v>15</v>
      </c>
      <c r="K38" s="4" t="s">
        <v>16</v>
      </c>
      <c r="L38" s="4" t="s">
        <v>17</v>
      </c>
      <c r="M38" s="61"/>
    </row>
    <row r="39" spans="1:13" ht="25.5" x14ac:dyDescent="0.25">
      <c r="A39" s="63">
        <v>2</v>
      </c>
      <c r="B39" s="5" t="s">
        <v>18</v>
      </c>
      <c r="C39" s="6"/>
      <c r="D39" s="7" t="s">
        <v>19</v>
      </c>
      <c r="E39" s="7">
        <v>6</v>
      </c>
      <c r="F39" s="7" t="s">
        <v>20</v>
      </c>
      <c r="G39" s="8" t="s">
        <v>21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6"/>
    </row>
    <row r="40" spans="1:13" ht="25.5" x14ac:dyDescent="0.25">
      <c r="A40" s="63"/>
      <c r="B40" s="5" t="s">
        <v>22</v>
      </c>
      <c r="C40" s="6"/>
      <c r="D40" s="7" t="s">
        <v>19</v>
      </c>
      <c r="E40" s="7">
        <v>6</v>
      </c>
      <c r="F40" s="7" t="s">
        <v>20</v>
      </c>
      <c r="G40" s="8" t="s">
        <v>21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6"/>
    </row>
    <row r="41" spans="1:13" ht="25.5" x14ac:dyDescent="0.25">
      <c r="A41" s="63"/>
      <c r="B41" s="5" t="s">
        <v>23</v>
      </c>
      <c r="C41" s="6"/>
      <c r="D41" s="7" t="s">
        <v>19</v>
      </c>
      <c r="E41" s="7">
        <v>6</v>
      </c>
      <c r="F41" s="7" t="s">
        <v>20</v>
      </c>
      <c r="G41" s="8" t="s">
        <v>21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6"/>
    </row>
    <row r="42" spans="1:13" ht="25.5" x14ac:dyDescent="0.25">
      <c r="A42" s="63"/>
      <c r="B42" s="11" t="s">
        <v>24</v>
      </c>
      <c r="C42" s="5"/>
      <c r="D42" s="7" t="s">
        <v>19</v>
      </c>
      <c r="E42" s="7">
        <v>6</v>
      </c>
      <c r="F42" s="7" t="s">
        <v>20</v>
      </c>
      <c r="G42" s="8" t="s">
        <v>21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6"/>
    </row>
    <row r="43" spans="1:13" ht="25.5" x14ac:dyDescent="0.25">
      <c r="A43" s="63"/>
      <c r="B43" s="5" t="s">
        <v>25</v>
      </c>
      <c r="C43" s="5"/>
      <c r="D43" s="7" t="s">
        <v>19</v>
      </c>
      <c r="E43" s="7">
        <v>6</v>
      </c>
      <c r="F43" s="7" t="s">
        <v>20</v>
      </c>
      <c r="G43" s="8" t="s">
        <v>26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14"/>
    </row>
    <row r="44" spans="1:13" x14ac:dyDescent="0.25">
      <c r="A44" s="63"/>
      <c r="B44" s="20" t="s">
        <v>28</v>
      </c>
      <c r="C44" s="5"/>
      <c r="D44" s="7" t="s">
        <v>29</v>
      </c>
      <c r="E44" s="7">
        <v>4</v>
      </c>
      <c r="F44" s="7"/>
      <c r="G44" s="8" t="s">
        <v>30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14"/>
    </row>
    <row r="45" spans="1:13" ht="25.5" x14ac:dyDescent="0.25">
      <c r="A45" s="63"/>
      <c r="B45" s="20" t="s">
        <v>31</v>
      </c>
      <c r="C45" s="5"/>
      <c r="D45" s="7" t="s">
        <v>29</v>
      </c>
      <c r="E45" s="7">
        <v>4</v>
      </c>
      <c r="F45" s="7"/>
      <c r="G45" s="8" t="s">
        <v>30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14"/>
    </row>
    <row r="46" spans="1:13" x14ac:dyDescent="0.25">
      <c r="A46" s="63"/>
      <c r="B46" s="20" t="s">
        <v>32</v>
      </c>
      <c r="C46" s="5"/>
      <c r="D46" s="7" t="s">
        <v>29</v>
      </c>
      <c r="E46" s="7">
        <v>4</v>
      </c>
      <c r="F46" s="7"/>
      <c r="G46" s="8" t="s">
        <v>33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14"/>
    </row>
    <row r="47" spans="1:13" ht="51" x14ac:dyDescent="0.25">
      <c r="A47" s="21">
        <v>3</v>
      </c>
      <c r="B47" s="22" t="s">
        <v>34</v>
      </c>
      <c r="C47" s="23"/>
      <c r="D47" s="7" t="s">
        <v>35</v>
      </c>
      <c r="E47" s="7">
        <v>4</v>
      </c>
      <c r="F47" s="7" t="s">
        <v>36</v>
      </c>
      <c r="G47" s="24" t="s">
        <v>37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14"/>
    </row>
    <row r="48" spans="1:13" ht="51" x14ac:dyDescent="0.25">
      <c r="A48" s="64"/>
      <c r="B48" s="11" t="s">
        <v>38</v>
      </c>
      <c r="C48" s="5"/>
      <c r="D48" s="7" t="s">
        <v>35</v>
      </c>
      <c r="E48" s="7">
        <v>4</v>
      </c>
      <c r="F48" s="7" t="s">
        <v>36</v>
      </c>
      <c r="G48" s="24" t="s">
        <v>37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14"/>
    </row>
    <row r="49" spans="1:21" ht="38.25" x14ac:dyDescent="0.25">
      <c r="A49" s="64"/>
      <c r="B49" s="5" t="s">
        <v>39</v>
      </c>
      <c r="C49" s="5"/>
      <c r="D49" s="7" t="s">
        <v>40</v>
      </c>
      <c r="E49" s="7">
        <v>2</v>
      </c>
      <c r="F49" s="7" t="s">
        <v>41</v>
      </c>
      <c r="G49" s="28" t="s">
        <v>42</v>
      </c>
      <c r="H49" s="36">
        <v>899937</v>
      </c>
      <c r="I49" s="36">
        <v>764946.45</v>
      </c>
      <c r="J49" s="36">
        <v>134990.54999999999</v>
      </c>
      <c r="K49" s="38">
        <v>0</v>
      </c>
      <c r="L49" s="36">
        <v>0</v>
      </c>
      <c r="M49" s="14"/>
      <c r="N49" s="10"/>
    </row>
    <row r="50" spans="1:21" ht="51" x14ac:dyDescent="0.25">
      <c r="A50" s="7">
        <v>5</v>
      </c>
      <c r="B50" s="11" t="s">
        <v>43</v>
      </c>
      <c r="C50" s="5"/>
      <c r="D50" s="7" t="s">
        <v>35</v>
      </c>
      <c r="E50" s="7">
        <v>4</v>
      </c>
      <c r="F50" s="7" t="s">
        <v>36</v>
      </c>
      <c r="G50" s="24" t="s">
        <v>37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14"/>
    </row>
    <row r="51" spans="1:21" x14ac:dyDescent="0.25">
      <c r="A51" s="29">
        <v>2018</v>
      </c>
      <c r="B51" s="30"/>
      <c r="C51" s="31"/>
      <c r="D51" s="32"/>
      <c r="E51" s="32"/>
      <c r="F51" s="32"/>
      <c r="G51" s="33"/>
      <c r="H51" s="37"/>
      <c r="I51" s="37"/>
      <c r="J51" s="37"/>
      <c r="K51" s="37"/>
      <c r="L51" s="37"/>
      <c r="M51" s="35"/>
    </row>
    <row r="52" spans="1:21" ht="15" customHeight="1" x14ac:dyDescent="0.25">
      <c r="A52" s="61" t="s">
        <v>1</v>
      </c>
      <c r="B52" s="61" t="s">
        <v>2</v>
      </c>
      <c r="C52" s="61" t="s">
        <v>3</v>
      </c>
      <c r="D52" s="61" t="s">
        <v>4</v>
      </c>
      <c r="E52" s="61"/>
      <c r="F52" s="61"/>
      <c r="G52" s="61"/>
      <c r="H52" s="61" t="s">
        <v>5</v>
      </c>
      <c r="I52" s="61"/>
      <c r="J52" s="61"/>
      <c r="K52" s="61"/>
      <c r="L52" s="61"/>
      <c r="M52" s="61" t="s">
        <v>6</v>
      </c>
    </row>
    <row r="53" spans="1:21" ht="15" customHeight="1" x14ac:dyDescent="0.25">
      <c r="A53" s="61"/>
      <c r="B53" s="61"/>
      <c r="C53" s="61"/>
      <c r="D53" s="62" t="s">
        <v>7</v>
      </c>
      <c r="E53" s="62" t="s">
        <v>8</v>
      </c>
      <c r="F53" s="62" t="s">
        <v>9</v>
      </c>
      <c r="G53" s="62" t="s">
        <v>10</v>
      </c>
      <c r="H53" s="62" t="s">
        <v>11</v>
      </c>
      <c r="I53" s="62" t="s">
        <v>12</v>
      </c>
      <c r="J53" s="62"/>
      <c r="K53" s="62" t="s">
        <v>13</v>
      </c>
      <c r="L53" s="62"/>
      <c r="M53" s="61"/>
    </row>
    <row r="54" spans="1:21" ht="76.5" x14ac:dyDescent="0.25">
      <c r="A54" s="61"/>
      <c r="B54" s="61"/>
      <c r="C54" s="61"/>
      <c r="D54" s="62"/>
      <c r="E54" s="62"/>
      <c r="F54" s="62"/>
      <c r="G54" s="62"/>
      <c r="H54" s="62"/>
      <c r="I54" s="4" t="s">
        <v>14</v>
      </c>
      <c r="J54" s="4" t="s">
        <v>15</v>
      </c>
      <c r="K54" s="4" t="s">
        <v>16</v>
      </c>
      <c r="L54" s="4" t="s">
        <v>17</v>
      </c>
      <c r="M54" s="61"/>
    </row>
    <row r="55" spans="1:21" ht="25.5" x14ac:dyDescent="0.25">
      <c r="A55" s="63">
        <v>2</v>
      </c>
      <c r="B55" s="5" t="s">
        <v>18</v>
      </c>
      <c r="C55" s="6"/>
      <c r="D55" s="7" t="s">
        <v>19</v>
      </c>
      <c r="E55" s="7">
        <v>6</v>
      </c>
      <c r="F55" s="7" t="s">
        <v>20</v>
      </c>
      <c r="G55" s="8" t="s">
        <v>21</v>
      </c>
      <c r="H55" s="39">
        <v>2080100</v>
      </c>
      <c r="I55" s="40">
        <v>1331264</v>
      </c>
      <c r="J55" s="40">
        <v>748836</v>
      </c>
      <c r="K55" s="39">
        <v>0</v>
      </c>
      <c r="L55" s="39">
        <v>1307900</v>
      </c>
      <c r="M55" s="6"/>
      <c r="N55" s="3">
        <f>I55+J55</f>
        <v>2080100</v>
      </c>
      <c r="O55" s="2">
        <f>I55/N55*100</f>
        <v>64</v>
      </c>
      <c r="P55" s="41" t="s">
        <v>44</v>
      </c>
      <c r="R55" s="2" t="s">
        <v>45</v>
      </c>
      <c r="S55" s="2" t="s">
        <v>46</v>
      </c>
      <c r="T55" s="2" t="s">
        <v>47</v>
      </c>
    </row>
    <row r="56" spans="1:21" ht="25.5" x14ac:dyDescent="0.25">
      <c r="A56" s="63"/>
      <c r="B56" s="5" t="s">
        <v>22</v>
      </c>
      <c r="C56" s="6"/>
      <c r="D56" s="7" t="s">
        <v>19</v>
      </c>
      <c r="E56" s="7">
        <v>6</v>
      </c>
      <c r="F56" s="7" t="s">
        <v>20</v>
      </c>
      <c r="G56" s="8" t="s">
        <v>21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6"/>
      <c r="R56" s="42">
        <v>3388000</v>
      </c>
      <c r="S56" s="42">
        <v>1331264</v>
      </c>
      <c r="T56" s="42">
        <v>748836</v>
      </c>
      <c r="U56" s="42">
        <f>R56-S56-T56</f>
        <v>1307900</v>
      </c>
    </row>
    <row r="57" spans="1:21" ht="25.5" x14ac:dyDescent="0.25">
      <c r="A57" s="63"/>
      <c r="B57" s="5" t="s">
        <v>23</v>
      </c>
      <c r="C57" s="6"/>
      <c r="D57" s="7" t="s">
        <v>19</v>
      </c>
      <c r="E57" s="7">
        <v>6</v>
      </c>
      <c r="F57" s="7" t="s">
        <v>20</v>
      </c>
      <c r="G57" s="8" t="s">
        <v>21</v>
      </c>
      <c r="H57" s="39">
        <v>1279000</v>
      </c>
      <c r="I57" s="39">
        <v>368352</v>
      </c>
      <c r="J57" s="39">
        <v>207198</v>
      </c>
      <c r="K57" s="39">
        <v>0</v>
      </c>
      <c r="L57" s="39">
        <v>703450</v>
      </c>
      <c r="M57" s="6"/>
      <c r="N57" s="3">
        <f>I57+J57</f>
        <v>575550</v>
      </c>
      <c r="O57" s="3">
        <f>I57+J57</f>
        <v>575550</v>
      </c>
      <c r="P57" s="2">
        <f>I57/O57</f>
        <v>0.64</v>
      </c>
      <c r="U57" s="42">
        <f>R57-S57-T57</f>
        <v>0</v>
      </c>
    </row>
    <row r="58" spans="1:21" ht="25.5" x14ac:dyDescent="0.25">
      <c r="A58" s="63"/>
      <c r="B58" s="11" t="s">
        <v>24</v>
      </c>
      <c r="C58" s="5"/>
      <c r="D58" s="7" t="s">
        <v>19</v>
      </c>
      <c r="E58" s="7">
        <v>6</v>
      </c>
      <c r="F58" s="7" t="s">
        <v>20</v>
      </c>
      <c r="G58" s="8" t="s">
        <v>21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6"/>
      <c r="P58" s="41" t="s">
        <v>48</v>
      </c>
      <c r="R58" s="42">
        <v>1279000</v>
      </c>
      <c r="S58" s="2">
        <v>368352</v>
      </c>
      <c r="T58" s="2">
        <v>207198</v>
      </c>
      <c r="U58" s="42">
        <f>R58-S58-T58</f>
        <v>703450</v>
      </c>
    </row>
    <row r="59" spans="1:21" ht="25.5" x14ac:dyDescent="0.25">
      <c r="A59" s="63"/>
      <c r="B59" s="5" t="s">
        <v>25</v>
      </c>
      <c r="C59" s="5"/>
      <c r="D59" s="7" t="s">
        <v>19</v>
      </c>
      <c r="E59" s="7">
        <v>6</v>
      </c>
      <c r="F59" s="7" t="s">
        <v>20</v>
      </c>
      <c r="G59" s="8" t="s">
        <v>26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14"/>
      <c r="N59" s="10"/>
    </row>
    <row r="60" spans="1:21" x14ac:dyDescent="0.25">
      <c r="A60" s="63"/>
      <c r="B60" s="20" t="s">
        <v>28</v>
      </c>
      <c r="C60" s="5"/>
      <c r="D60" s="7" t="s">
        <v>29</v>
      </c>
      <c r="E60" s="7">
        <v>4</v>
      </c>
      <c r="F60" s="7"/>
      <c r="G60" s="8" t="s">
        <v>30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14"/>
      <c r="N60" s="10"/>
    </row>
    <row r="61" spans="1:21" ht="25.5" x14ac:dyDescent="0.25">
      <c r="A61" s="63"/>
      <c r="B61" s="20" t="s">
        <v>31</v>
      </c>
      <c r="C61" s="5"/>
      <c r="D61" s="7" t="s">
        <v>29</v>
      </c>
      <c r="E61" s="7">
        <v>4</v>
      </c>
      <c r="F61" s="7"/>
      <c r="G61" s="8" t="s">
        <v>30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14"/>
      <c r="N61" s="10"/>
    </row>
    <row r="62" spans="1:21" x14ac:dyDescent="0.25">
      <c r="A62" s="63"/>
      <c r="B62" s="20" t="s">
        <v>32</v>
      </c>
      <c r="C62" s="5"/>
      <c r="D62" s="7" t="s">
        <v>29</v>
      </c>
      <c r="E62" s="7">
        <v>4</v>
      </c>
      <c r="F62" s="7"/>
      <c r="G62" s="8" t="s">
        <v>33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14"/>
      <c r="N62" s="10"/>
    </row>
    <row r="63" spans="1:21" ht="51" x14ac:dyDescent="0.25">
      <c r="A63" s="21">
        <v>3</v>
      </c>
      <c r="B63" s="22" t="s">
        <v>34</v>
      </c>
      <c r="C63" s="23"/>
      <c r="D63" s="7" t="s">
        <v>35</v>
      </c>
      <c r="E63" s="7">
        <v>4</v>
      </c>
      <c r="F63" s="7" t="s">
        <v>36</v>
      </c>
      <c r="G63" s="24" t="s">
        <v>37</v>
      </c>
      <c r="H63" s="36">
        <v>0</v>
      </c>
      <c r="I63" s="36">
        <v>0</v>
      </c>
      <c r="J63" s="36">
        <f>J15*0.3</f>
        <v>0</v>
      </c>
      <c r="K63" s="36">
        <v>0</v>
      </c>
      <c r="L63" s="36">
        <f>L15*0.3</f>
        <v>0</v>
      </c>
      <c r="M63" s="14"/>
    </row>
    <row r="64" spans="1:21" ht="51" x14ac:dyDescent="0.25">
      <c r="A64" s="64"/>
      <c r="B64" s="11" t="s">
        <v>38</v>
      </c>
      <c r="C64" s="5"/>
      <c r="D64" s="7" t="s">
        <v>35</v>
      </c>
      <c r="E64" s="7">
        <v>4</v>
      </c>
      <c r="F64" s="7" t="s">
        <v>36</v>
      </c>
      <c r="G64" s="24" t="s">
        <v>37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14"/>
    </row>
    <row r="65" spans="1:17" ht="38.25" x14ac:dyDescent="0.25">
      <c r="A65" s="64"/>
      <c r="B65" s="5" t="s">
        <v>39</v>
      </c>
      <c r="C65" s="5"/>
      <c r="D65" s="7" t="s">
        <v>40</v>
      </c>
      <c r="E65" s="7">
        <v>2</v>
      </c>
      <c r="F65" s="7" t="s">
        <v>41</v>
      </c>
      <c r="G65" s="28" t="s">
        <v>42</v>
      </c>
      <c r="H65" s="36">
        <v>2568454.9721052633</v>
      </c>
      <c r="I65" s="36">
        <v>2183186.71</v>
      </c>
      <c r="J65" s="36">
        <v>323838.40000000002</v>
      </c>
      <c r="K65" s="36">
        <v>61429.862105263164</v>
      </c>
      <c r="L65" s="36">
        <v>0</v>
      </c>
      <c r="M65" s="14"/>
      <c r="N65" s="44"/>
      <c r="O65" s="10"/>
    </row>
    <row r="66" spans="1:17" ht="51" x14ac:dyDescent="0.25">
      <c r="A66" s="7">
        <v>5</v>
      </c>
      <c r="B66" s="11" t="s">
        <v>43</v>
      </c>
      <c r="C66" s="5"/>
      <c r="D66" s="7" t="s">
        <v>35</v>
      </c>
      <c r="E66" s="7">
        <v>4</v>
      </c>
      <c r="F66" s="7" t="s">
        <v>36</v>
      </c>
      <c r="G66" s="24" t="s">
        <v>37</v>
      </c>
      <c r="H66" s="36">
        <v>0</v>
      </c>
      <c r="I66" s="36">
        <v>0</v>
      </c>
      <c r="J66" s="36">
        <f>J18*0.3</f>
        <v>0</v>
      </c>
      <c r="K66" s="36">
        <v>0</v>
      </c>
      <c r="L66" s="36">
        <f>L18*0.3</f>
        <v>0</v>
      </c>
      <c r="M66" s="14"/>
      <c r="N66" s="44"/>
    </row>
    <row r="67" spans="1:17" x14ac:dyDescent="0.25">
      <c r="A67" s="29">
        <v>2019</v>
      </c>
      <c r="B67" s="30"/>
      <c r="C67" s="31"/>
      <c r="D67" s="32"/>
      <c r="E67" s="32"/>
      <c r="F67" s="32"/>
      <c r="G67" s="33"/>
      <c r="H67" s="45">
        <f>H55+H57</f>
        <v>3359100</v>
      </c>
      <c r="I67" s="45">
        <f>I55+I57</f>
        <v>1699616</v>
      </c>
      <c r="J67" s="45">
        <f>J55+J57</f>
        <v>956034</v>
      </c>
      <c r="K67" s="45">
        <f>K55+K57</f>
        <v>0</v>
      </c>
      <c r="L67" s="45">
        <f>L55+L57</f>
        <v>2011350</v>
      </c>
      <c r="M67" s="35"/>
      <c r="N67" s="44"/>
      <c r="P67" s="3"/>
    </row>
    <row r="68" spans="1:17" ht="15" customHeight="1" x14ac:dyDescent="0.25">
      <c r="A68" s="61" t="s">
        <v>1</v>
      </c>
      <c r="B68" s="61" t="s">
        <v>2</v>
      </c>
      <c r="C68" s="61" t="s">
        <v>3</v>
      </c>
      <c r="D68" s="61" t="s">
        <v>4</v>
      </c>
      <c r="E68" s="61"/>
      <c r="F68" s="61"/>
      <c r="G68" s="61"/>
      <c r="H68" s="61" t="s">
        <v>5</v>
      </c>
      <c r="I68" s="61"/>
      <c r="J68" s="61"/>
      <c r="K68" s="61"/>
      <c r="L68" s="61"/>
      <c r="M68" s="61" t="s">
        <v>6</v>
      </c>
      <c r="N68" s="44"/>
    </row>
    <row r="69" spans="1:17" ht="15" customHeight="1" x14ac:dyDescent="0.25">
      <c r="A69" s="61"/>
      <c r="B69" s="61"/>
      <c r="C69" s="61"/>
      <c r="D69" s="62" t="s">
        <v>7</v>
      </c>
      <c r="E69" s="62" t="s">
        <v>8</v>
      </c>
      <c r="F69" s="62" t="s">
        <v>9</v>
      </c>
      <c r="G69" s="62" t="s">
        <v>10</v>
      </c>
      <c r="H69" s="62" t="s">
        <v>11</v>
      </c>
      <c r="I69" s="62" t="s">
        <v>12</v>
      </c>
      <c r="J69" s="62"/>
      <c r="K69" s="62" t="s">
        <v>13</v>
      </c>
      <c r="L69" s="62"/>
      <c r="M69" s="61"/>
      <c r="N69" s="44"/>
    </row>
    <row r="70" spans="1:17" ht="76.5" x14ac:dyDescent="0.25">
      <c r="A70" s="61"/>
      <c r="B70" s="61"/>
      <c r="C70" s="61"/>
      <c r="D70" s="62"/>
      <c r="E70" s="62"/>
      <c r="F70" s="62"/>
      <c r="G70" s="62"/>
      <c r="H70" s="62"/>
      <c r="I70" s="4" t="s">
        <v>14</v>
      </c>
      <c r="J70" s="4" t="s">
        <v>15</v>
      </c>
      <c r="K70" s="4" t="s">
        <v>16</v>
      </c>
      <c r="L70" s="4" t="s">
        <v>17</v>
      </c>
      <c r="M70" s="61"/>
      <c r="N70" s="44"/>
    </row>
    <row r="71" spans="1:17" ht="25.5" x14ac:dyDescent="0.25">
      <c r="A71" s="63">
        <v>2</v>
      </c>
      <c r="B71" s="5" t="s">
        <v>18</v>
      </c>
      <c r="C71" s="6"/>
      <c r="D71" s="7" t="s">
        <v>19</v>
      </c>
      <c r="E71" s="7">
        <v>6</v>
      </c>
      <c r="F71" s="7" t="s">
        <v>20</v>
      </c>
      <c r="G71" s="8" t="s">
        <v>21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6"/>
      <c r="N71" s="44"/>
      <c r="O71" s="46" t="s">
        <v>49</v>
      </c>
      <c r="P71" s="47">
        <f>I71+J71</f>
        <v>0</v>
      </c>
      <c r="Q71" s="10" t="e">
        <f>I71/P71*100</f>
        <v>#DIV/0!</v>
      </c>
    </row>
    <row r="72" spans="1:17" ht="25.5" x14ac:dyDescent="0.25">
      <c r="A72" s="63"/>
      <c r="B72" s="5" t="s">
        <v>22</v>
      </c>
      <c r="C72" s="6"/>
      <c r="D72" s="7" t="s">
        <v>19</v>
      </c>
      <c r="E72" s="7">
        <v>6</v>
      </c>
      <c r="F72" s="7" t="s">
        <v>20</v>
      </c>
      <c r="G72" s="8" t="s">
        <v>21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6"/>
      <c r="N72" s="44"/>
      <c r="O72" s="3"/>
      <c r="Q72" s="3"/>
    </row>
    <row r="73" spans="1:17" ht="25.5" x14ac:dyDescent="0.25">
      <c r="A73" s="63"/>
      <c r="B73" s="5" t="s">
        <v>23</v>
      </c>
      <c r="C73" s="6"/>
      <c r="D73" s="7" t="s">
        <v>19</v>
      </c>
      <c r="E73" s="7">
        <v>6</v>
      </c>
      <c r="F73" s="7" t="s">
        <v>20</v>
      </c>
      <c r="G73" s="8" t="s">
        <v>21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6"/>
      <c r="N73" s="44"/>
      <c r="O73" s="47">
        <f>I73+J73</f>
        <v>0</v>
      </c>
      <c r="P73" s="2" t="e">
        <f>I73/O73*100</f>
        <v>#DIV/0!</v>
      </c>
      <c r="Q73" s="3"/>
    </row>
    <row r="74" spans="1:17" ht="25.5" x14ac:dyDescent="0.25">
      <c r="A74" s="63"/>
      <c r="B74" s="11" t="s">
        <v>24</v>
      </c>
      <c r="C74" s="5"/>
      <c r="D74" s="7" t="s">
        <v>19</v>
      </c>
      <c r="E74" s="7">
        <v>6</v>
      </c>
      <c r="F74" s="7" t="s">
        <v>20</v>
      </c>
      <c r="G74" s="8" t="s">
        <v>21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6"/>
      <c r="N74" s="44"/>
    </row>
    <row r="75" spans="1:17" ht="25.5" x14ac:dyDescent="0.25">
      <c r="A75" s="63"/>
      <c r="B75" s="5" t="s">
        <v>25</v>
      </c>
      <c r="C75" s="5"/>
      <c r="D75" s="7" t="s">
        <v>19</v>
      </c>
      <c r="E75" s="7">
        <v>6</v>
      </c>
      <c r="F75" s="7" t="s">
        <v>20</v>
      </c>
      <c r="G75" s="8" t="s">
        <v>26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4"/>
      <c r="N75" s="44"/>
    </row>
    <row r="76" spans="1:17" x14ac:dyDescent="0.25">
      <c r="A76" s="63"/>
      <c r="B76" s="20" t="s">
        <v>28</v>
      </c>
      <c r="C76" s="5"/>
      <c r="D76" s="7" t="s">
        <v>29</v>
      </c>
      <c r="E76" s="7">
        <v>4</v>
      </c>
      <c r="F76" s="7">
        <v>6</v>
      </c>
      <c r="G76" s="8" t="s">
        <v>30</v>
      </c>
      <c r="H76" s="5">
        <v>250000</v>
      </c>
      <c r="I76" s="5">
        <v>250000</v>
      </c>
      <c r="J76" s="5">
        <v>0</v>
      </c>
      <c r="K76" s="5">
        <v>0</v>
      </c>
      <c r="L76" s="5">
        <v>0</v>
      </c>
      <c r="M76" s="14"/>
      <c r="N76" s="44"/>
    </row>
    <row r="77" spans="1:17" ht="25.5" x14ac:dyDescent="0.25">
      <c r="A77" s="63"/>
      <c r="B77" s="20" t="s">
        <v>31</v>
      </c>
      <c r="C77" s="5"/>
      <c r="D77" s="7" t="s">
        <v>29</v>
      </c>
      <c r="E77" s="7">
        <v>4</v>
      </c>
      <c r="F77" s="7">
        <v>6</v>
      </c>
      <c r="G77" s="8" t="s">
        <v>30</v>
      </c>
      <c r="H77" s="5">
        <v>312500</v>
      </c>
      <c r="I77" s="5">
        <v>250000</v>
      </c>
      <c r="J77" s="5">
        <v>0</v>
      </c>
      <c r="K77" s="5">
        <v>15625</v>
      </c>
      <c r="L77" s="5">
        <v>46875</v>
      </c>
      <c r="M77" s="14"/>
      <c r="N77" s="44"/>
    </row>
    <row r="78" spans="1:17" x14ac:dyDescent="0.25">
      <c r="A78" s="63"/>
      <c r="B78" s="20" t="s">
        <v>32</v>
      </c>
      <c r="C78" s="5"/>
      <c r="D78" s="7" t="s">
        <v>29</v>
      </c>
      <c r="E78" s="7">
        <v>4</v>
      </c>
      <c r="F78" s="7">
        <v>6</v>
      </c>
      <c r="G78" s="8" t="s">
        <v>33</v>
      </c>
      <c r="H78" s="5">
        <v>833333</v>
      </c>
      <c r="I78" s="5">
        <v>500000</v>
      </c>
      <c r="J78" s="5">
        <v>0</v>
      </c>
      <c r="K78" s="5">
        <v>333333.33333333331</v>
      </c>
      <c r="L78" s="5">
        <v>0</v>
      </c>
      <c r="M78" s="14"/>
      <c r="N78" s="44"/>
    </row>
    <row r="79" spans="1:17" ht="51" x14ac:dyDescent="0.25">
      <c r="A79" s="21">
        <v>3</v>
      </c>
      <c r="B79" s="22" t="s">
        <v>34</v>
      </c>
      <c r="C79" s="23"/>
      <c r="D79" s="7" t="s">
        <v>35</v>
      </c>
      <c r="E79" s="7">
        <v>4</v>
      </c>
      <c r="F79" s="7" t="s">
        <v>36</v>
      </c>
      <c r="G79" s="24" t="s">
        <v>37</v>
      </c>
      <c r="H79" s="36">
        <v>5263157</v>
      </c>
      <c r="I79" s="36">
        <v>4999999.1500000004</v>
      </c>
      <c r="J79" s="36">
        <f>J15*0.25</f>
        <v>0</v>
      </c>
      <c r="K79" s="36">
        <f>H79-I79</f>
        <v>263157.84999999963</v>
      </c>
      <c r="L79" s="36">
        <f>L15*0.25</f>
        <v>0</v>
      </c>
      <c r="M79" s="14"/>
      <c r="N79" s="44"/>
    </row>
    <row r="80" spans="1:17" ht="51" x14ac:dyDescent="0.25">
      <c r="A80" s="64"/>
      <c r="B80" s="11" t="s">
        <v>38</v>
      </c>
      <c r="C80" s="5"/>
      <c r="D80" s="7" t="s">
        <v>35</v>
      </c>
      <c r="E80" s="7">
        <v>4</v>
      </c>
      <c r="F80" s="7" t="s">
        <v>36</v>
      </c>
      <c r="G80" s="24" t="s">
        <v>37</v>
      </c>
      <c r="H80" s="25">
        <v>1161588</v>
      </c>
      <c r="I80" s="25">
        <v>1103508.6000000001</v>
      </c>
      <c r="J80" s="43">
        <f>J16*0.3</f>
        <v>0</v>
      </c>
      <c r="K80" s="36">
        <v>28990</v>
      </c>
      <c r="L80" s="36">
        <v>29089</v>
      </c>
      <c r="M80" s="14"/>
      <c r="N80" s="44"/>
    </row>
    <row r="81" spans="1:16" ht="38.25" x14ac:dyDescent="0.25">
      <c r="A81" s="64"/>
      <c r="B81" s="5" t="s">
        <v>39</v>
      </c>
      <c r="C81" s="5"/>
      <c r="D81" s="7" t="s">
        <v>40</v>
      </c>
      <c r="E81" s="7">
        <v>2</v>
      </c>
      <c r="F81" s="7" t="s">
        <v>41</v>
      </c>
      <c r="G81" s="28" t="s">
        <v>42</v>
      </c>
      <c r="H81" s="36">
        <v>4215751.5</v>
      </c>
      <c r="I81" s="36">
        <v>3583388.7750000004</v>
      </c>
      <c r="J81" s="36">
        <v>567305.57499999995</v>
      </c>
      <c r="K81" s="36">
        <v>65057.15</v>
      </c>
      <c r="L81" s="36">
        <v>0</v>
      </c>
      <c r="M81" s="14"/>
      <c r="N81" s="44"/>
      <c r="O81" s="10"/>
    </row>
    <row r="82" spans="1:16" ht="51" x14ac:dyDescent="0.25">
      <c r="A82" s="7">
        <v>5</v>
      </c>
      <c r="B82" s="11" t="s">
        <v>43</v>
      </c>
      <c r="C82" s="5"/>
      <c r="D82" s="7" t="s">
        <v>35</v>
      </c>
      <c r="E82" s="7">
        <v>4</v>
      </c>
      <c r="F82" s="7" t="s">
        <v>36</v>
      </c>
      <c r="G82" s="24" t="s">
        <v>37</v>
      </c>
      <c r="H82" s="36">
        <v>4000000</v>
      </c>
      <c r="I82" s="36">
        <v>3800000</v>
      </c>
      <c r="J82" s="36">
        <f>J18*0.3</f>
        <v>0</v>
      </c>
      <c r="K82" s="36">
        <f>H82-I82</f>
        <v>200000</v>
      </c>
      <c r="L82" s="36">
        <f>L18*0.3</f>
        <v>0</v>
      </c>
      <c r="M82" s="14"/>
      <c r="N82" s="44"/>
    </row>
    <row r="83" spans="1:16" x14ac:dyDescent="0.25">
      <c r="B83" s="30"/>
      <c r="C83" s="31"/>
      <c r="D83" s="32"/>
      <c r="E83" s="32"/>
      <c r="F83" s="32"/>
      <c r="G83" s="33"/>
      <c r="H83" s="45">
        <f>H79+H80+H82</f>
        <v>10424745</v>
      </c>
      <c r="I83" s="45">
        <f>I79+I80+I82</f>
        <v>9903507.75</v>
      </c>
      <c r="J83" s="45">
        <f>J79+J80+J82</f>
        <v>0</v>
      </c>
      <c r="K83" s="45">
        <f>K79+K80+K82</f>
        <v>492147.84999999963</v>
      </c>
      <c r="L83" s="45">
        <f>L79+L80+L82</f>
        <v>29089</v>
      </c>
      <c r="M83" s="35"/>
      <c r="N83" s="44"/>
    </row>
    <row r="84" spans="1:16" x14ac:dyDescent="0.25">
      <c r="A84" s="29">
        <v>2020</v>
      </c>
      <c r="B84" s="30"/>
      <c r="C84" s="31"/>
      <c r="D84" s="32"/>
      <c r="E84" s="32"/>
      <c r="F84" s="32"/>
      <c r="G84" s="33"/>
      <c r="H84" s="45">
        <f>H71+H73</f>
        <v>0</v>
      </c>
      <c r="I84" s="45">
        <f>I71+I73</f>
        <v>0</v>
      </c>
      <c r="J84" s="45">
        <f>J71+J73</f>
        <v>0</v>
      </c>
      <c r="K84" s="45">
        <f>K71+K73</f>
        <v>0</v>
      </c>
      <c r="L84" s="45">
        <f>L71+L73</f>
        <v>0</v>
      </c>
      <c r="M84" s="35"/>
      <c r="N84" s="44"/>
    </row>
    <row r="85" spans="1:16" ht="15" customHeight="1" x14ac:dyDescent="0.25">
      <c r="A85" s="61" t="s">
        <v>1</v>
      </c>
      <c r="B85" s="61" t="s">
        <v>2</v>
      </c>
      <c r="C85" s="61" t="s">
        <v>3</v>
      </c>
      <c r="D85" s="61" t="s">
        <v>4</v>
      </c>
      <c r="E85" s="61"/>
      <c r="F85" s="61"/>
      <c r="G85" s="61"/>
      <c r="H85" s="61" t="s">
        <v>5</v>
      </c>
      <c r="I85" s="61"/>
      <c r="J85" s="61"/>
      <c r="K85" s="61"/>
      <c r="L85" s="61"/>
      <c r="M85" s="61" t="s">
        <v>6</v>
      </c>
      <c r="N85" s="44"/>
    </row>
    <row r="86" spans="1:16" ht="15" customHeight="1" x14ac:dyDescent="0.25">
      <c r="A86" s="61"/>
      <c r="B86" s="61"/>
      <c r="C86" s="61"/>
      <c r="D86" s="62" t="s">
        <v>7</v>
      </c>
      <c r="E86" s="62" t="s">
        <v>8</v>
      </c>
      <c r="F86" s="62" t="s">
        <v>9</v>
      </c>
      <c r="G86" s="62" t="s">
        <v>10</v>
      </c>
      <c r="H86" s="62" t="s">
        <v>11</v>
      </c>
      <c r="I86" s="62" t="s">
        <v>12</v>
      </c>
      <c r="J86" s="62"/>
      <c r="K86" s="62" t="s">
        <v>13</v>
      </c>
      <c r="L86" s="62"/>
      <c r="M86" s="61"/>
      <c r="N86" s="44"/>
    </row>
    <row r="87" spans="1:16" ht="76.5" x14ac:dyDescent="0.25">
      <c r="A87" s="61"/>
      <c r="B87" s="61"/>
      <c r="C87" s="61"/>
      <c r="D87" s="62"/>
      <c r="E87" s="62"/>
      <c r="F87" s="62"/>
      <c r="G87" s="62"/>
      <c r="H87" s="62"/>
      <c r="I87" s="4" t="s">
        <v>14</v>
      </c>
      <c r="J87" s="4" t="s">
        <v>15</v>
      </c>
      <c r="K87" s="4" t="s">
        <v>16</v>
      </c>
      <c r="L87" s="4" t="s">
        <v>17</v>
      </c>
      <c r="M87" s="61"/>
      <c r="N87" s="44"/>
    </row>
    <row r="88" spans="1:16" ht="25.5" x14ac:dyDescent="0.25">
      <c r="A88" s="63">
        <v>2</v>
      </c>
      <c r="B88" s="5" t="s">
        <v>18</v>
      </c>
      <c r="C88" s="6"/>
      <c r="D88" s="7" t="s">
        <v>19</v>
      </c>
      <c r="E88" s="7">
        <v>6</v>
      </c>
      <c r="F88" s="7" t="s">
        <v>20</v>
      </c>
      <c r="G88" s="8" t="s">
        <v>21</v>
      </c>
      <c r="H88" s="19">
        <v>4756330</v>
      </c>
      <c r="I88" s="19">
        <v>1480111</v>
      </c>
      <c r="J88" s="19">
        <v>832562</v>
      </c>
      <c r="K88" s="19">
        <v>0</v>
      </c>
      <c r="L88" s="19">
        <v>2443657</v>
      </c>
      <c r="M88" s="6"/>
      <c r="N88" s="44"/>
      <c r="O88" s="48">
        <f>I88+J88</f>
        <v>2312673</v>
      </c>
      <c r="P88" s="2">
        <f>I88/O88*100</f>
        <v>64.000012107202352</v>
      </c>
    </row>
    <row r="89" spans="1:16" ht="25.5" x14ac:dyDescent="0.25">
      <c r="A89" s="63"/>
      <c r="B89" s="5" t="s">
        <v>22</v>
      </c>
      <c r="C89" s="6"/>
      <c r="D89" s="7" t="s">
        <v>19</v>
      </c>
      <c r="E89" s="7">
        <v>6</v>
      </c>
      <c r="F89" s="7" t="s">
        <v>20</v>
      </c>
      <c r="G89" s="8" t="s">
        <v>21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6"/>
      <c r="N89" s="44"/>
      <c r="O89" s="2">
        <f>I89+J89</f>
        <v>0</v>
      </c>
      <c r="P89" s="2" t="e">
        <f>I89/O89*100</f>
        <v>#DIV/0!</v>
      </c>
    </row>
    <row r="90" spans="1:16" ht="25.5" x14ac:dyDescent="0.25">
      <c r="A90" s="63"/>
      <c r="B90" s="5" t="s">
        <v>23</v>
      </c>
      <c r="C90" s="6"/>
      <c r="D90" s="7" t="s">
        <v>19</v>
      </c>
      <c r="E90" s="7">
        <v>6</v>
      </c>
      <c r="F90" s="7" t="s">
        <v>20</v>
      </c>
      <c r="G90" s="8" t="s">
        <v>21</v>
      </c>
      <c r="H90" s="19">
        <v>3135040</v>
      </c>
      <c r="I90" s="19">
        <v>810662</v>
      </c>
      <c r="J90" s="19">
        <v>455997</v>
      </c>
      <c r="K90" s="19">
        <v>0</v>
      </c>
      <c r="L90" s="19">
        <v>1868381</v>
      </c>
      <c r="M90" s="6"/>
      <c r="N90" s="49"/>
      <c r="O90" s="48">
        <f>I90+J90</f>
        <v>1266659</v>
      </c>
      <c r="P90" s="2">
        <f>I90/O90*100</f>
        <v>64.000018947483113</v>
      </c>
    </row>
    <row r="91" spans="1:16" ht="25.5" x14ac:dyDescent="0.25">
      <c r="A91" s="63"/>
      <c r="B91" s="11" t="s">
        <v>24</v>
      </c>
      <c r="C91" s="5"/>
      <c r="D91" s="7" t="s">
        <v>19</v>
      </c>
      <c r="E91" s="7">
        <v>6</v>
      </c>
      <c r="F91" s="7" t="s">
        <v>20</v>
      </c>
      <c r="G91" s="8" t="s">
        <v>21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6"/>
      <c r="N91" s="44"/>
    </row>
    <row r="92" spans="1:16" ht="25.5" x14ac:dyDescent="0.25">
      <c r="A92" s="63"/>
      <c r="B92" s="5" t="s">
        <v>25</v>
      </c>
      <c r="C92" s="5"/>
      <c r="D92" s="7" t="s">
        <v>19</v>
      </c>
      <c r="E92" s="7">
        <v>6</v>
      </c>
      <c r="F92" s="7" t="s">
        <v>20</v>
      </c>
      <c r="G92" s="8" t="s">
        <v>26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4"/>
      <c r="N92" s="44"/>
    </row>
    <row r="93" spans="1:16" ht="38.25" x14ac:dyDescent="0.25">
      <c r="A93" s="63"/>
      <c r="B93" s="50" t="s">
        <v>27</v>
      </c>
      <c r="C93" s="5"/>
      <c r="D93" s="7" t="s">
        <v>19</v>
      </c>
      <c r="E93" s="7">
        <v>6</v>
      </c>
      <c r="F93" s="7" t="s">
        <v>20</v>
      </c>
      <c r="G93" s="8" t="s">
        <v>21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4"/>
      <c r="N93" s="44"/>
      <c r="O93" s="48">
        <f>SUM(I93:J93)</f>
        <v>0</v>
      </c>
    </row>
    <row r="94" spans="1:16" x14ac:dyDescent="0.25">
      <c r="A94" s="63"/>
      <c r="B94" s="20" t="s">
        <v>28</v>
      </c>
      <c r="C94" s="5"/>
      <c r="D94" s="7" t="s">
        <v>29</v>
      </c>
      <c r="E94" s="7">
        <v>4</v>
      </c>
      <c r="F94" s="7">
        <v>6</v>
      </c>
      <c r="G94" s="8" t="s">
        <v>30</v>
      </c>
      <c r="H94" s="5">
        <v>1750000</v>
      </c>
      <c r="I94" s="5">
        <v>1750000</v>
      </c>
      <c r="J94" s="5">
        <v>0</v>
      </c>
      <c r="K94" s="5">
        <v>0</v>
      </c>
      <c r="L94" s="5">
        <v>0</v>
      </c>
      <c r="M94" s="14"/>
      <c r="N94" s="44"/>
    </row>
    <row r="95" spans="1:16" ht="25.5" x14ac:dyDescent="0.25">
      <c r="A95" s="63"/>
      <c r="B95" s="20" t="s">
        <v>31</v>
      </c>
      <c r="C95" s="5"/>
      <c r="D95" s="7" t="s">
        <v>29</v>
      </c>
      <c r="E95" s="7">
        <v>4</v>
      </c>
      <c r="F95" s="7">
        <v>6</v>
      </c>
      <c r="G95" s="8" t="s">
        <v>30</v>
      </c>
      <c r="H95" s="5">
        <v>2531250</v>
      </c>
      <c r="I95" s="5">
        <v>2025000.0000000002</v>
      </c>
      <c r="J95" s="5">
        <v>0</v>
      </c>
      <c r="K95" s="5">
        <v>126562</v>
      </c>
      <c r="L95" s="5">
        <v>379687.5</v>
      </c>
      <c r="M95" s="14"/>
      <c r="N95" s="44"/>
    </row>
    <row r="96" spans="1:16" x14ac:dyDescent="0.25">
      <c r="A96" s="63"/>
      <c r="B96" s="20" t="s">
        <v>32</v>
      </c>
      <c r="C96" s="5"/>
      <c r="D96" s="7" t="s">
        <v>29</v>
      </c>
      <c r="E96" s="7">
        <v>4</v>
      </c>
      <c r="F96" s="7">
        <v>6</v>
      </c>
      <c r="G96" s="8" t="s">
        <v>33</v>
      </c>
      <c r="H96" s="5">
        <v>6749999.9999999991</v>
      </c>
      <c r="I96" s="5">
        <v>4050000.0000000005</v>
      </c>
      <c r="J96" s="5">
        <v>0</v>
      </c>
      <c r="K96" s="5">
        <v>2700000</v>
      </c>
      <c r="L96" s="5">
        <v>0</v>
      </c>
      <c r="M96" s="14"/>
      <c r="N96" s="44"/>
    </row>
    <row r="97" spans="1:19" ht="51" x14ac:dyDescent="0.25">
      <c r="A97" s="21">
        <v>3</v>
      </c>
      <c r="B97" s="22" t="s">
        <v>34</v>
      </c>
      <c r="C97" s="23"/>
      <c r="D97" s="7" t="s">
        <v>35</v>
      </c>
      <c r="E97" s="7">
        <v>4</v>
      </c>
      <c r="F97" s="7" t="s">
        <v>36</v>
      </c>
      <c r="G97" s="24" t="s">
        <v>37</v>
      </c>
      <c r="H97" s="36">
        <v>2500000</v>
      </c>
      <c r="I97" s="36">
        <v>2375000</v>
      </c>
      <c r="J97" s="36">
        <f>J15*0.2</f>
        <v>0</v>
      </c>
      <c r="K97" s="36">
        <f>H97-I97</f>
        <v>125000</v>
      </c>
      <c r="L97" s="36">
        <f>L15*0.2</f>
        <v>0</v>
      </c>
      <c r="M97" s="14"/>
      <c r="N97" s="44"/>
    </row>
    <row r="98" spans="1:19" ht="51" x14ac:dyDescent="0.25">
      <c r="A98" s="64"/>
      <c r="B98" s="11" t="s">
        <v>38</v>
      </c>
      <c r="C98" s="5"/>
      <c r="D98" s="7" t="s">
        <v>35</v>
      </c>
      <c r="E98" s="7">
        <v>4</v>
      </c>
      <c r="F98" s="7" t="s">
        <v>36</v>
      </c>
      <c r="G98" s="24" t="s">
        <v>37</v>
      </c>
      <c r="H98" s="36">
        <v>0</v>
      </c>
      <c r="I98" s="36">
        <v>0</v>
      </c>
      <c r="J98" s="36">
        <f>J16*0.2</f>
        <v>0</v>
      </c>
      <c r="K98" s="36">
        <v>0</v>
      </c>
      <c r="L98" s="36">
        <v>0</v>
      </c>
      <c r="M98" s="14"/>
      <c r="N98" s="44"/>
    </row>
    <row r="99" spans="1:19" ht="38.25" x14ac:dyDescent="0.25">
      <c r="A99" s="64"/>
      <c r="B99" s="5" t="s">
        <v>39</v>
      </c>
      <c r="C99" s="5"/>
      <c r="D99" s="7" t="s">
        <v>40</v>
      </c>
      <c r="E99" s="7">
        <v>2</v>
      </c>
      <c r="F99" s="7" t="s">
        <v>41</v>
      </c>
      <c r="G99" s="28" t="s">
        <v>42</v>
      </c>
      <c r="H99" s="36">
        <v>6246263</v>
      </c>
      <c r="I99" s="36">
        <v>5309324.2559078941</v>
      </c>
      <c r="J99" s="36">
        <v>675045.09659210523</v>
      </c>
      <c r="K99" s="36">
        <v>74394.487894736842</v>
      </c>
      <c r="L99" s="36">
        <v>187500</v>
      </c>
      <c r="M99" s="14"/>
      <c r="N99" s="44"/>
      <c r="O99" s="10"/>
      <c r="S99" s="3"/>
    </row>
    <row r="100" spans="1:19" ht="51" x14ac:dyDescent="0.25">
      <c r="A100" s="7">
        <v>5</v>
      </c>
      <c r="B100" s="11" t="s">
        <v>43</v>
      </c>
      <c r="C100" s="5"/>
      <c r="D100" s="7" t="s">
        <v>35</v>
      </c>
      <c r="E100" s="7">
        <v>4</v>
      </c>
      <c r="F100" s="7" t="s">
        <v>36</v>
      </c>
      <c r="G100" s="24" t="s">
        <v>37</v>
      </c>
      <c r="H100" s="36">
        <v>2500000</v>
      </c>
      <c r="I100" s="36">
        <v>2375000</v>
      </c>
      <c r="J100" s="36">
        <f>J18*0.2</f>
        <v>0</v>
      </c>
      <c r="K100" s="36">
        <f>H100-I100</f>
        <v>125000</v>
      </c>
      <c r="L100" s="36">
        <f>L18*0.2</f>
        <v>0</v>
      </c>
      <c r="M100" s="14"/>
      <c r="N100" s="44"/>
    </row>
    <row r="101" spans="1:19" x14ac:dyDescent="0.25">
      <c r="A101" s="29">
        <v>2021</v>
      </c>
      <c r="B101" s="30"/>
      <c r="C101" s="31"/>
      <c r="D101" s="32"/>
      <c r="E101" s="32"/>
      <c r="F101" s="32"/>
      <c r="G101" s="33"/>
      <c r="H101" s="45">
        <f>H97+H98+H100</f>
        <v>5000000</v>
      </c>
      <c r="I101" s="45">
        <f>I97+I98+I100</f>
        <v>4750000</v>
      </c>
      <c r="J101" s="45">
        <f>J97+J98+J100</f>
        <v>0</v>
      </c>
      <c r="K101" s="45">
        <f>K97+K98+K100</f>
        <v>250000</v>
      </c>
      <c r="L101" s="45">
        <f>L97+L98+L100</f>
        <v>0</v>
      </c>
      <c r="M101" s="35"/>
      <c r="N101" s="44"/>
    </row>
    <row r="102" spans="1:19" x14ac:dyDescent="0.25">
      <c r="A102" s="29"/>
      <c r="B102" s="30"/>
      <c r="C102" s="31"/>
      <c r="D102" s="32"/>
      <c r="E102" s="32"/>
      <c r="F102" s="32"/>
      <c r="G102" s="33"/>
      <c r="H102" s="45">
        <f>SUM(H88:H90)</f>
        <v>7891370</v>
      </c>
      <c r="I102" s="45">
        <f>SUM(I88:I90)</f>
        <v>2290773</v>
      </c>
      <c r="J102" s="45">
        <f>SUM(J88:J90)</f>
        <v>1288559</v>
      </c>
      <c r="K102" s="45">
        <f>SUM(K88:K90)</f>
        <v>0</v>
      </c>
      <c r="L102" s="45">
        <f>SUM(L88:L90)</f>
        <v>4312038</v>
      </c>
      <c r="M102" s="35"/>
      <c r="N102" s="44"/>
    </row>
    <row r="103" spans="1:19" ht="15" customHeight="1" x14ac:dyDescent="0.25">
      <c r="A103" s="61" t="s">
        <v>1</v>
      </c>
      <c r="B103" s="61" t="s">
        <v>2</v>
      </c>
      <c r="C103" s="61" t="s">
        <v>3</v>
      </c>
      <c r="D103" s="61" t="s">
        <v>4</v>
      </c>
      <c r="E103" s="61"/>
      <c r="F103" s="61"/>
      <c r="G103" s="61"/>
      <c r="H103" s="61" t="s">
        <v>5</v>
      </c>
      <c r="I103" s="61"/>
      <c r="J103" s="61"/>
      <c r="K103" s="61"/>
      <c r="L103" s="61"/>
      <c r="M103" s="61" t="s">
        <v>6</v>
      </c>
      <c r="N103" s="44"/>
    </row>
    <row r="104" spans="1:19" ht="15" customHeight="1" x14ac:dyDescent="0.25">
      <c r="A104" s="61"/>
      <c r="B104" s="61"/>
      <c r="C104" s="61"/>
      <c r="D104" s="62" t="s">
        <v>7</v>
      </c>
      <c r="E104" s="62" t="s">
        <v>8</v>
      </c>
      <c r="F104" s="62" t="s">
        <v>9</v>
      </c>
      <c r="G104" s="62" t="s">
        <v>10</v>
      </c>
      <c r="H104" s="62" t="s">
        <v>11</v>
      </c>
      <c r="I104" s="62" t="s">
        <v>12</v>
      </c>
      <c r="J104" s="62"/>
      <c r="K104" s="62" t="s">
        <v>13</v>
      </c>
      <c r="L104" s="62"/>
      <c r="M104" s="61"/>
      <c r="N104" s="44"/>
    </row>
    <row r="105" spans="1:19" ht="76.5" x14ac:dyDescent="0.25">
      <c r="A105" s="61"/>
      <c r="B105" s="61"/>
      <c r="C105" s="61"/>
      <c r="D105" s="62"/>
      <c r="E105" s="62"/>
      <c r="F105" s="62"/>
      <c r="G105" s="62"/>
      <c r="H105" s="62"/>
      <c r="I105" s="4" t="s">
        <v>14</v>
      </c>
      <c r="J105" s="4" t="s">
        <v>15</v>
      </c>
      <c r="K105" s="4" t="s">
        <v>16</v>
      </c>
      <c r="L105" s="4" t="s">
        <v>17</v>
      </c>
      <c r="M105" s="61"/>
      <c r="N105" s="44"/>
    </row>
    <row r="106" spans="1:19" ht="25.5" x14ac:dyDescent="0.25">
      <c r="A106" s="63">
        <v>2</v>
      </c>
      <c r="B106" s="5" t="s">
        <v>18</v>
      </c>
      <c r="C106" s="6"/>
      <c r="D106" s="7" t="s">
        <v>19</v>
      </c>
      <c r="E106" s="7">
        <v>6</v>
      </c>
      <c r="F106" s="7" t="s">
        <v>20</v>
      </c>
      <c r="G106" s="8" t="s">
        <v>21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6"/>
      <c r="N106" s="44"/>
      <c r="O106" s="48">
        <f>I106+J106</f>
        <v>0</v>
      </c>
      <c r="P106" s="2" t="e">
        <f>I106/O106*100</f>
        <v>#DIV/0!</v>
      </c>
    </row>
    <row r="107" spans="1:19" ht="25.5" x14ac:dyDescent="0.25">
      <c r="A107" s="63"/>
      <c r="B107" s="5" t="s">
        <v>22</v>
      </c>
      <c r="C107" s="6"/>
      <c r="D107" s="7" t="s">
        <v>19</v>
      </c>
      <c r="E107" s="7">
        <v>6</v>
      </c>
      <c r="F107" s="7" t="s">
        <v>20</v>
      </c>
      <c r="G107" s="8" t="s">
        <v>21</v>
      </c>
      <c r="H107" s="19">
        <v>110000</v>
      </c>
      <c r="I107" s="19">
        <v>35200</v>
      </c>
      <c r="J107" s="19">
        <v>19800</v>
      </c>
      <c r="K107" s="19">
        <v>0</v>
      </c>
      <c r="L107" s="19">
        <v>55000</v>
      </c>
      <c r="M107" s="6"/>
      <c r="N107" s="44"/>
      <c r="O107" s="48">
        <f>I107+J107</f>
        <v>55000</v>
      </c>
      <c r="P107" s="2">
        <f>I107/O107*100</f>
        <v>64</v>
      </c>
    </row>
    <row r="108" spans="1:19" ht="25.5" x14ac:dyDescent="0.25">
      <c r="A108" s="63"/>
      <c r="B108" s="5" t="s">
        <v>23</v>
      </c>
      <c r="C108" s="6"/>
      <c r="D108" s="7" t="s">
        <v>19</v>
      </c>
      <c r="E108" s="7">
        <v>6</v>
      </c>
      <c r="F108" s="7" t="s">
        <v>20</v>
      </c>
      <c r="G108" s="8" t="s">
        <v>21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6"/>
      <c r="N108" s="44"/>
      <c r="O108" s="48">
        <f>I108+J108</f>
        <v>0</v>
      </c>
      <c r="P108" s="2" t="e">
        <f>I108/O108*100</f>
        <v>#DIV/0!</v>
      </c>
    </row>
    <row r="109" spans="1:19" ht="25.5" x14ac:dyDescent="0.25">
      <c r="A109" s="63"/>
      <c r="B109" s="11" t="s">
        <v>24</v>
      </c>
      <c r="C109" s="5"/>
      <c r="D109" s="7" t="s">
        <v>19</v>
      </c>
      <c r="E109" s="7">
        <v>6</v>
      </c>
      <c r="F109" s="7" t="s">
        <v>20</v>
      </c>
      <c r="G109" s="8" t="s">
        <v>21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6"/>
      <c r="N109" s="44"/>
    </row>
    <row r="110" spans="1:19" ht="25.5" x14ac:dyDescent="0.25">
      <c r="A110" s="63"/>
      <c r="B110" s="5" t="s">
        <v>25</v>
      </c>
      <c r="C110" s="5"/>
      <c r="D110" s="7" t="s">
        <v>19</v>
      </c>
      <c r="E110" s="7">
        <v>6</v>
      </c>
      <c r="F110" s="7" t="s">
        <v>20</v>
      </c>
      <c r="G110" s="8" t="s">
        <v>26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4"/>
      <c r="N110" s="44"/>
      <c r="O110" s="3">
        <f>I110+J110</f>
        <v>0</v>
      </c>
      <c r="P110" s="2" t="e">
        <f>I110/O110*100</f>
        <v>#DIV/0!</v>
      </c>
    </row>
    <row r="111" spans="1:19" ht="38.25" x14ac:dyDescent="0.25">
      <c r="A111" s="63"/>
      <c r="B111" s="50" t="s">
        <v>27</v>
      </c>
      <c r="C111" s="5"/>
      <c r="D111" s="7" t="s">
        <v>19</v>
      </c>
      <c r="E111" s="7">
        <v>6</v>
      </c>
      <c r="F111" s="7" t="s">
        <v>20</v>
      </c>
      <c r="G111" s="8" t="s">
        <v>21</v>
      </c>
      <c r="H111" s="19">
        <f>SUM(O111+L111)</f>
        <v>797398</v>
      </c>
      <c r="I111" s="19">
        <v>412140</v>
      </c>
      <c r="J111" s="19">
        <v>231828</v>
      </c>
      <c r="K111" s="19">
        <v>0</v>
      </c>
      <c r="L111" s="19">
        <v>153430</v>
      </c>
      <c r="M111" s="14"/>
      <c r="N111" s="44"/>
      <c r="O111" s="48">
        <f>SUM(I111:J111)</f>
        <v>643968</v>
      </c>
    </row>
    <row r="112" spans="1:19" x14ac:dyDescent="0.25">
      <c r="A112" s="63"/>
      <c r="B112" s="20" t="s">
        <v>28</v>
      </c>
      <c r="C112" s="5"/>
      <c r="D112" s="7" t="s">
        <v>29</v>
      </c>
      <c r="E112" s="7">
        <v>4</v>
      </c>
      <c r="F112" s="7">
        <v>6</v>
      </c>
      <c r="G112" s="8" t="s">
        <v>30</v>
      </c>
      <c r="H112" s="5">
        <v>350000.00000000006</v>
      </c>
      <c r="I112" s="5">
        <v>350000.00000000006</v>
      </c>
      <c r="J112" s="5">
        <v>0</v>
      </c>
      <c r="K112" s="5">
        <v>0</v>
      </c>
      <c r="L112" s="5">
        <v>0</v>
      </c>
      <c r="M112" s="14"/>
      <c r="N112" s="44"/>
      <c r="O112" s="3"/>
    </row>
    <row r="113" spans="1:15" ht="25.5" x14ac:dyDescent="0.25">
      <c r="A113" s="63"/>
      <c r="B113" s="20" t="s">
        <v>31</v>
      </c>
      <c r="C113" s="5"/>
      <c r="D113" s="7" t="s">
        <v>29</v>
      </c>
      <c r="E113" s="7">
        <v>4</v>
      </c>
      <c r="F113" s="7">
        <v>6</v>
      </c>
      <c r="G113" s="8" t="s">
        <v>30</v>
      </c>
      <c r="H113" s="5">
        <v>93750</v>
      </c>
      <c r="I113" s="5">
        <v>75000</v>
      </c>
      <c r="J113" s="5">
        <v>0</v>
      </c>
      <c r="K113" s="5">
        <v>4687.5</v>
      </c>
      <c r="L113" s="5">
        <v>14062.5</v>
      </c>
      <c r="M113" s="14"/>
      <c r="N113" s="44"/>
      <c r="O113" s="3"/>
    </row>
    <row r="114" spans="1:15" x14ac:dyDescent="0.25">
      <c r="A114" s="63"/>
      <c r="B114" s="20" t="s">
        <v>32</v>
      </c>
      <c r="C114" s="5"/>
      <c r="D114" s="7" t="s">
        <v>29</v>
      </c>
      <c r="E114" s="7">
        <v>4</v>
      </c>
      <c r="F114" s="7">
        <v>6</v>
      </c>
      <c r="G114" s="8" t="s">
        <v>33</v>
      </c>
      <c r="H114" s="5">
        <v>249999.99999999994</v>
      </c>
      <c r="I114" s="5">
        <v>150000</v>
      </c>
      <c r="J114" s="5">
        <v>0</v>
      </c>
      <c r="K114" s="5">
        <v>99999.999999999985</v>
      </c>
      <c r="L114" s="5">
        <v>0</v>
      </c>
      <c r="M114" s="14"/>
      <c r="N114" s="44"/>
      <c r="O114" s="3"/>
    </row>
    <row r="115" spans="1:15" ht="51" x14ac:dyDescent="0.25">
      <c r="A115" s="21">
        <v>3</v>
      </c>
      <c r="B115" s="22" t="s">
        <v>34</v>
      </c>
      <c r="C115" s="23"/>
      <c r="D115" s="7" t="s">
        <v>35</v>
      </c>
      <c r="E115" s="7">
        <v>4</v>
      </c>
      <c r="F115" s="7" t="s">
        <v>36</v>
      </c>
      <c r="G115" s="24" t="s">
        <v>37</v>
      </c>
      <c r="H115" s="36">
        <v>1210867</v>
      </c>
      <c r="I115" s="36">
        <v>1150324.45</v>
      </c>
      <c r="J115" s="36">
        <f>J15*0.15</f>
        <v>0</v>
      </c>
      <c r="K115" s="36">
        <f>H115-I115</f>
        <v>60542.550000000047</v>
      </c>
      <c r="L115" s="36">
        <f>L15*0.15</f>
        <v>0</v>
      </c>
      <c r="M115" s="14"/>
      <c r="N115" s="44"/>
    </row>
    <row r="116" spans="1:15" ht="51" x14ac:dyDescent="0.25">
      <c r="A116" s="64"/>
      <c r="B116" s="11" t="s">
        <v>38</v>
      </c>
      <c r="C116" s="5"/>
      <c r="D116" s="7" t="s">
        <v>35</v>
      </c>
      <c r="E116" s="7">
        <v>4</v>
      </c>
      <c r="F116" s="7" t="s">
        <v>36</v>
      </c>
      <c r="G116" s="24" t="s">
        <v>37</v>
      </c>
      <c r="H116" s="36">
        <v>0</v>
      </c>
      <c r="I116" s="36">
        <v>0</v>
      </c>
      <c r="J116" s="36">
        <f>J16*0.2</f>
        <v>0</v>
      </c>
      <c r="K116" s="36">
        <v>0</v>
      </c>
      <c r="L116" s="36">
        <v>0</v>
      </c>
      <c r="M116" s="14"/>
      <c r="N116" s="44"/>
    </row>
    <row r="117" spans="1:15" ht="38.25" x14ac:dyDescent="0.25">
      <c r="A117" s="64"/>
      <c r="B117" s="5" t="s">
        <v>39</v>
      </c>
      <c r="C117" s="5"/>
      <c r="D117" s="7" t="s">
        <v>40</v>
      </c>
      <c r="E117" s="7">
        <v>2</v>
      </c>
      <c r="F117" s="7" t="s">
        <v>41</v>
      </c>
      <c r="G117" s="28" t="s">
        <v>42</v>
      </c>
      <c r="H117" s="36">
        <v>9843498</v>
      </c>
      <c r="I117" s="36">
        <v>8366972.5393947363</v>
      </c>
      <c r="J117" s="36">
        <v>1025049.5856052632</v>
      </c>
      <c r="K117" s="36">
        <v>76475</v>
      </c>
      <c r="L117" s="36">
        <v>375000</v>
      </c>
      <c r="M117" s="14"/>
      <c r="N117" s="44"/>
    </row>
    <row r="118" spans="1:15" ht="51" x14ac:dyDescent="0.25">
      <c r="A118" s="7">
        <v>5</v>
      </c>
      <c r="B118" s="11" t="s">
        <v>43</v>
      </c>
      <c r="C118" s="5"/>
      <c r="D118" s="7" t="s">
        <v>35</v>
      </c>
      <c r="E118" s="7">
        <v>4</v>
      </c>
      <c r="F118" s="7" t="s">
        <v>36</v>
      </c>
      <c r="G118" s="24" t="s">
        <v>37</v>
      </c>
      <c r="H118" s="36">
        <v>1210867</v>
      </c>
      <c r="I118" s="36">
        <v>1150324</v>
      </c>
      <c r="J118" s="36">
        <f>J18*0.2</f>
        <v>0</v>
      </c>
      <c r="K118" s="36">
        <f>H118-I118</f>
        <v>60543</v>
      </c>
      <c r="L118" s="36">
        <f>L18*0.2</f>
        <v>0</v>
      </c>
      <c r="M118" s="14"/>
      <c r="N118" s="44"/>
    </row>
    <row r="119" spans="1:15" x14ac:dyDescent="0.25">
      <c r="A119" s="32"/>
      <c r="B119" s="30"/>
      <c r="C119" s="31"/>
      <c r="D119" s="32"/>
      <c r="E119" s="32"/>
      <c r="F119" s="32"/>
      <c r="G119" s="33"/>
      <c r="H119" s="45">
        <f>H115+H116+H118</f>
        <v>2421734</v>
      </c>
      <c r="I119" s="45">
        <f>I115+I116+I118</f>
        <v>2300648.4500000002</v>
      </c>
      <c r="J119" s="45">
        <f>J115+J116+J118</f>
        <v>0</v>
      </c>
      <c r="K119" s="45">
        <f>K115+K116+K118</f>
        <v>121085.55000000005</v>
      </c>
      <c r="L119" s="45">
        <f>L115+L116+L118</f>
        <v>0</v>
      </c>
      <c r="M119" s="35"/>
      <c r="N119" s="44"/>
    </row>
    <row r="120" spans="1:15" x14ac:dyDescent="0.25">
      <c r="A120" s="1">
        <v>2022</v>
      </c>
      <c r="G120" s="33"/>
      <c r="H120" s="3">
        <f>H106+H108</f>
        <v>0</v>
      </c>
      <c r="I120" s="3">
        <f>I106+I108</f>
        <v>0</v>
      </c>
      <c r="J120" s="3">
        <f>J106+J108</f>
        <v>0</v>
      </c>
      <c r="K120" s="3">
        <f>K106+K108</f>
        <v>0</v>
      </c>
      <c r="L120" s="3">
        <f>L106+L108</f>
        <v>0</v>
      </c>
      <c r="N120" s="44"/>
    </row>
    <row r="121" spans="1:15" ht="15" customHeight="1" x14ac:dyDescent="0.25">
      <c r="A121" s="61" t="s">
        <v>1</v>
      </c>
      <c r="B121" s="61" t="s">
        <v>2</v>
      </c>
      <c r="C121" s="61" t="s">
        <v>50</v>
      </c>
      <c r="D121" s="61" t="s">
        <v>4</v>
      </c>
      <c r="E121" s="61"/>
      <c r="F121" s="61"/>
      <c r="G121" s="61"/>
      <c r="H121" s="61" t="s">
        <v>5</v>
      </c>
      <c r="I121" s="61"/>
      <c r="J121" s="61"/>
      <c r="K121" s="61"/>
      <c r="L121" s="61"/>
      <c r="M121" s="61" t="s">
        <v>6</v>
      </c>
      <c r="N121" s="44"/>
    </row>
    <row r="122" spans="1:15" ht="15" customHeight="1" x14ac:dyDescent="0.25">
      <c r="A122" s="61"/>
      <c r="B122" s="61"/>
      <c r="C122" s="61"/>
      <c r="D122" s="62" t="s">
        <v>7</v>
      </c>
      <c r="E122" s="62" t="s">
        <v>8</v>
      </c>
      <c r="F122" s="62" t="s">
        <v>9</v>
      </c>
      <c r="G122" s="62" t="s">
        <v>10</v>
      </c>
      <c r="H122" s="62" t="s">
        <v>11</v>
      </c>
      <c r="I122" s="62" t="s">
        <v>12</v>
      </c>
      <c r="J122" s="62"/>
      <c r="K122" s="62" t="s">
        <v>13</v>
      </c>
      <c r="L122" s="62"/>
      <c r="M122" s="61"/>
      <c r="N122" s="44"/>
    </row>
    <row r="123" spans="1:15" ht="76.5" x14ac:dyDescent="0.25">
      <c r="A123" s="61"/>
      <c r="B123" s="61"/>
      <c r="C123" s="61"/>
      <c r="D123" s="62"/>
      <c r="E123" s="62"/>
      <c r="F123" s="62"/>
      <c r="G123" s="62"/>
      <c r="H123" s="62"/>
      <c r="I123" s="4" t="s">
        <v>14</v>
      </c>
      <c r="J123" s="4" t="s">
        <v>15</v>
      </c>
      <c r="K123" s="4" t="s">
        <v>16</v>
      </c>
      <c r="L123" s="4" t="s">
        <v>17</v>
      </c>
      <c r="M123" s="61"/>
      <c r="N123" s="44"/>
    </row>
    <row r="124" spans="1:15" ht="25.5" x14ac:dyDescent="0.25">
      <c r="A124" s="63">
        <v>2</v>
      </c>
      <c r="B124" s="5" t="s">
        <v>18</v>
      </c>
      <c r="C124" s="6"/>
      <c r="D124" s="7" t="s">
        <v>19</v>
      </c>
      <c r="E124" s="7">
        <v>6</v>
      </c>
      <c r="F124" s="7" t="s">
        <v>20</v>
      </c>
      <c r="G124" s="8" t="s">
        <v>21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6"/>
      <c r="N124" s="44"/>
    </row>
    <row r="125" spans="1:15" ht="25.5" x14ac:dyDescent="0.25">
      <c r="A125" s="63"/>
      <c r="B125" s="5" t="s">
        <v>22</v>
      </c>
      <c r="C125" s="6"/>
      <c r="D125" s="7" t="s">
        <v>19</v>
      </c>
      <c r="E125" s="7">
        <v>6</v>
      </c>
      <c r="F125" s="7" t="s">
        <v>20</v>
      </c>
      <c r="G125" s="8" t="s">
        <v>21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6"/>
      <c r="N125" s="44"/>
    </row>
    <row r="126" spans="1:15" ht="25.5" x14ac:dyDescent="0.25">
      <c r="A126" s="63"/>
      <c r="B126" s="5" t="s">
        <v>23</v>
      </c>
      <c r="C126" s="6"/>
      <c r="D126" s="7" t="s">
        <v>19</v>
      </c>
      <c r="E126" s="7">
        <v>6</v>
      </c>
      <c r="F126" s="7" t="s">
        <v>20</v>
      </c>
      <c r="G126" s="8" t="s">
        <v>21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6"/>
      <c r="N126" s="44"/>
    </row>
    <row r="127" spans="1:15" ht="25.5" x14ac:dyDescent="0.25">
      <c r="A127" s="63"/>
      <c r="B127" s="11" t="s">
        <v>24</v>
      </c>
      <c r="C127" s="5"/>
      <c r="D127" s="7" t="s">
        <v>19</v>
      </c>
      <c r="E127" s="7">
        <v>6</v>
      </c>
      <c r="F127" s="7" t="s">
        <v>20</v>
      </c>
      <c r="G127" s="8" t="s">
        <v>21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6"/>
      <c r="N127" s="44"/>
    </row>
    <row r="128" spans="1:15" ht="25.5" x14ac:dyDescent="0.25">
      <c r="A128" s="63"/>
      <c r="B128" s="5" t="s">
        <v>25</v>
      </c>
      <c r="C128" s="5"/>
      <c r="D128" s="7" t="s">
        <v>19</v>
      </c>
      <c r="E128" s="7">
        <v>6</v>
      </c>
      <c r="F128" s="7" t="s">
        <v>20</v>
      </c>
      <c r="G128" s="8" t="s">
        <v>26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14"/>
      <c r="N128" s="44"/>
    </row>
    <row r="129" spans="1:14" ht="38.25" x14ac:dyDescent="0.25">
      <c r="A129" s="63"/>
      <c r="B129" s="50" t="s">
        <v>27</v>
      </c>
      <c r="C129" s="5"/>
      <c r="D129" s="7" t="s">
        <v>19</v>
      </c>
      <c r="E129" s="7">
        <v>6</v>
      </c>
      <c r="F129" s="7" t="s">
        <v>20</v>
      </c>
      <c r="G129" s="8" t="s">
        <v>21</v>
      </c>
      <c r="H129" s="5">
        <f>SUM(O129+L129)</f>
        <v>0</v>
      </c>
      <c r="I129" s="5">
        <v>0</v>
      </c>
      <c r="J129" s="5">
        <v>0</v>
      </c>
      <c r="K129" s="5">
        <v>0</v>
      </c>
      <c r="L129" s="5">
        <v>0</v>
      </c>
      <c r="M129" s="14"/>
      <c r="N129" s="44"/>
    </row>
    <row r="130" spans="1:14" x14ac:dyDescent="0.25">
      <c r="A130" s="63"/>
      <c r="B130" s="20" t="s">
        <v>28</v>
      </c>
      <c r="C130" s="5"/>
      <c r="D130" s="7" t="s">
        <v>29</v>
      </c>
      <c r="E130" s="7">
        <v>4</v>
      </c>
      <c r="F130" s="7">
        <v>6</v>
      </c>
      <c r="G130" s="8" t="s">
        <v>30</v>
      </c>
      <c r="H130" s="5">
        <v>75000</v>
      </c>
      <c r="I130" s="5">
        <v>75000</v>
      </c>
      <c r="J130" s="5">
        <v>0</v>
      </c>
      <c r="K130" s="5">
        <v>0</v>
      </c>
      <c r="L130" s="5">
        <v>0</v>
      </c>
      <c r="M130" s="14"/>
      <c r="N130" s="44"/>
    </row>
    <row r="131" spans="1:14" ht="25.5" x14ac:dyDescent="0.25">
      <c r="A131" s="63"/>
      <c r="B131" s="20" t="s">
        <v>31</v>
      </c>
      <c r="C131" s="5"/>
      <c r="D131" s="7" t="s">
        <v>29</v>
      </c>
      <c r="E131" s="7">
        <v>4</v>
      </c>
      <c r="F131" s="7">
        <v>6</v>
      </c>
      <c r="G131" s="8" t="s">
        <v>30</v>
      </c>
      <c r="H131" s="5">
        <v>93750</v>
      </c>
      <c r="I131" s="5">
        <v>75000</v>
      </c>
      <c r="J131" s="5">
        <v>0</v>
      </c>
      <c r="K131" s="5">
        <v>4687.5</v>
      </c>
      <c r="L131" s="5">
        <v>14062.5</v>
      </c>
      <c r="M131" s="14"/>
      <c r="N131" s="44"/>
    </row>
    <row r="132" spans="1:14" x14ac:dyDescent="0.25">
      <c r="A132" s="63"/>
      <c r="B132" s="20" t="s">
        <v>32</v>
      </c>
      <c r="C132" s="5"/>
      <c r="D132" s="7" t="s">
        <v>29</v>
      </c>
      <c r="E132" s="7">
        <v>4</v>
      </c>
      <c r="F132" s="7">
        <v>6</v>
      </c>
      <c r="G132" s="8" t="s">
        <v>33</v>
      </c>
      <c r="H132" s="5">
        <v>249999.99999999994</v>
      </c>
      <c r="I132" s="5">
        <v>150000</v>
      </c>
      <c r="J132" s="5">
        <v>0</v>
      </c>
      <c r="K132" s="5">
        <v>99999.999999999985</v>
      </c>
      <c r="L132" s="5">
        <v>0</v>
      </c>
      <c r="M132" s="14"/>
      <c r="N132" s="44"/>
    </row>
    <row r="133" spans="1:14" ht="51" x14ac:dyDescent="0.25">
      <c r="A133" s="21">
        <v>3</v>
      </c>
      <c r="B133" s="22" t="s">
        <v>34</v>
      </c>
      <c r="C133" s="23"/>
      <c r="D133" s="7" t="s">
        <v>35</v>
      </c>
      <c r="E133" s="7">
        <v>4</v>
      </c>
      <c r="F133" s="7" t="s">
        <v>36</v>
      </c>
      <c r="G133" s="24" t="s">
        <v>37</v>
      </c>
      <c r="H133" s="36">
        <v>0</v>
      </c>
      <c r="I133" s="36">
        <v>0</v>
      </c>
      <c r="J133" s="36">
        <f>J15*0.1</f>
        <v>0</v>
      </c>
      <c r="K133" s="36">
        <v>0</v>
      </c>
      <c r="L133" s="36">
        <f>L15*0.1</f>
        <v>0</v>
      </c>
      <c r="M133" s="14"/>
      <c r="N133" s="44"/>
    </row>
    <row r="134" spans="1:14" ht="51" x14ac:dyDescent="0.25">
      <c r="A134" s="64"/>
      <c r="B134" s="11" t="s">
        <v>38</v>
      </c>
      <c r="C134" s="5"/>
      <c r="D134" s="7" t="s">
        <v>35</v>
      </c>
      <c r="E134" s="7">
        <v>4</v>
      </c>
      <c r="F134" s="7" t="s">
        <v>36</v>
      </c>
      <c r="G134" s="24" t="s">
        <v>37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14"/>
      <c r="N134" s="44"/>
    </row>
    <row r="135" spans="1:14" ht="38.25" x14ac:dyDescent="0.25">
      <c r="A135" s="64"/>
      <c r="B135" s="5" t="s">
        <v>39</v>
      </c>
      <c r="C135" s="5"/>
      <c r="D135" s="7" t="s">
        <v>40</v>
      </c>
      <c r="E135" s="7">
        <v>2</v>
      </c>
      <c r="F135" s="7" t="s">
        <v>41</v>
      </c>
      <c r="G135" s="28" t="s">
        <v>42</v>
      </c>
      <c r="H135" s="36">
        <v>4921748.5625</v>
      </c>
      <c r="I135" s="36">
        <v>4183486.2696973681</v>
      </c>
      <c r="J135" s="36">
        <v>512524.79280263162</v>
      </c>
      <c r="K135" s="36">
        <v>38237.5</v>
      </c>
      <c r="L135" s="36">
        <v>187500</v>
      </c>
      <c r="M135" s="14"/>
      <c r="N135" s="44"/>
    </row>
    <row r="136" spans="1:14" ht="51" x14ac:dyDescent="0.25">
      <c r="A136" s="7">
        <v>5</v>
      </c>
      <c r="B136" s="11" t="s">
        <v>43</v>
      </c>
      <c r="C136" s="5"/>
      <c r="D136" s="7" t="s">
        <v>35</v>
      </c>
      <c r="E136" s="7">
        <v>4</v>
      </c>
      <c r="F136" s="7" t="s">
        <v>36</v>
      </c>
      <c r="G136" s="24" t="s">
        <v>37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14"/>
    </row>
    <row r="137" spans="1:14" x14ac:dyDescent="0.25">
      <c r="A137" s="1">
        <v>2023</v>
      </c>
      <c r="B137" s="51"/>
      <c r="G137" s="51"/>
      <c r="H137" s="52">
        <f>H135/H117</f>
        <v>0.49999995555441773</v>
      </c>
      <c r="I137" s="52">
        <f>I135/I117</f>
        <v>0.5</v>
      </c>
      <c r="J137" s="52">
        <f>J135/J117</f>
        <v>0.5</v>
      </c>
      <c r="K137" s="52">
        <f>K135/K117</f>
        <v>0.5</v>
      </c>
      <c r="L137" s="52">
        <f>L135/L117</f>
        <v>0.5</v>
      </c>
    </row>
    <row r="138" spans="1:14" ht="15" customHeight="1" x14ac:dyDescent="0.25">
      <c r="A138" s="61" t="s">
        <v>1</v>
      </c>
      <c r="B138" s="61" t="s">
        <v>2</v>
      </c>
      <c r="C138" s="61" t="s">
        <v>3</v>
      </c>
      <c r="D138" s="61" t="s">
        <v>4</v>
      </c>
      <c r="E138" s="61"/>
      <c r="F138" s="61"/>
      <c r="G138" s="61"/>
      <c r="H138" s="61" t="s">
        <v>5</v>
      </c>
      <c r="I138" s="61"/>
      <c r="J138" s="61"/>
      <c r="K138" s="61"/>
      <c r="L138" s="61"/>
      <c r="M138" s="61" t="s">
        <v>6</v>
      </c>
    </row>
    <row r="139" spans="1:14" ht="15" customHeight="1" x14ac:dyDescent="0.25">
      <c r="A139" s="61"/>
      <c r="B139" s="61"/>
      <c r="C139" s="61"/>
      <c r="D139" s="62" t="s">
        <v>7</v>
      </c>
      <c r="E139" s="62" t="s">
        <v>8</v>
      </c>
      <c r="F139" s="62" t="s">
        <v>9</v>
      </c>
      <c r="G139" s="62" t="s">
        <v>10</v>
      </c>
      <c r="H139" s="62" t="s">
        <v>11</v>
      </c>
      <c r="I139" s="62" t="s">
        <v>12</v>
      </c>
      <c r="J139" s="62"/>
      <c r="K139" s="62" t="s">
        <v>13</v>
      </c>
      <c r="L139" s="62"/>
      <c r="M139" s="61"/>
    </row>
    <row r="140" spans="1:14" ht="76.5" x14ac:dyDescent="0.25">
      <c r="A140" s="61"/>
      <c r="B140" s="61"/>
      <c r="C140" s="61"/>
      <c r="D140" s="62"/>
      <c r="E140" s="62"/>
      <c r="F140" s="62"/>
      <c r="G140" s="62"/>
      <c r="H140" s="62"/>
      <c r="I140" s="4" t="s">
        <v>14</v>
      </c>
      <c r="J140" s="4" t="s">
        <v>15</v>
      </c>
      <c r="K140" s="4" t="s">
        <v>16</v>
      </c>
      <c r="L140" s="4" t="s">
        <v>17</v>
      </c>
      <c r="M140" s="61"/>
    </row>
    <row r="141" spans="1:14" ht="25.5" x14ac:dyDescent="0.25">
      <c r="A141" s="63">
        <v>2</v>
      </c>
      <c r="B141" s="5" t="s">
        <v>18</v>
      </c>
      <c r="C141" s="6"/>
      <c r="D141" s="7" t="s">
        <v>19</v>
      </c>
      <c r="E141" s="7">
        <v>6</v>
      </c>
      <c r="F141" s="7" t="s">
        <v>20</v>
      </c>
      <c r="G141" s="8" t="s">
        <v>21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6"/>
    </row>
    <row r="142" spans="1:14" ht="25.5" x14ac:dyDescent="0.25">
      <c r="A142" s="63"/>
      <c r="B142" s="5" t="s">
        <v>22</v>
      </c>
      <c r="C142" s="6"/>
      <c r="D142" s="7" t="s">
        <v>19</v>
      </c>
      <c r="E142" s="7">
        <v>6</v>
      </c>
      <c r="F142" s="7" t="s">
        <v>20</v>
      </c>
      <c r="G142" s="8" t="s">
        <v>21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6"/>
    </row>
    <row r="143" spans="1:14" ht="25.5" x14ac:dyDescent="0.25">
      <c r="A143" s="63"/>
      <c r="B143" s="5" t="s">
        <v>23</v>
      </c>
      <c r="C143" s="6"/>
      <c r="D143" s="7" t="s">
        <v>19</v>
      </c>
      <c r="E143" s="7">
        <v>6</v>
      </c>
      <c r="F143" s="7" t="s">
        <v>20</v>
      </c>
      <c r="G143" s="8" t="s">
        <v>21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6"/>
    </row>
    <row r="144" spans="1:14" ht="25.5" x14ac:dyDescent="0.25">
      <c r="A144" s="63"/>
      <c r="B144" s="11" t="s">
        <v>24</v>
      </c>
      <c r="C144" s="5"/>
      <c r="D144" s="7" t="s">
        <v>19</v>
      </c>
      <c r="E144" s="7">
        <v>6</v>
      </c>
      <c r="F144" s="7" t="s">
        <v>20</v>
      </c>
      <c r="G144" s="8" t="s">
        <v>21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6"/>
    </row>
    <row r="145" spans="1:14" ht="25.5" x14ac:dyDescent="0.25">
      <c r="A145" s="63"/>
      <c r="B145" s="5" t="s">
        <v>25</v>
      </c>
      <c r="C145" s="5"/>
      <c r="D145" s="7" t="s">
        <v>19</v>
      </c>
      <c r="E145" s="7">
        <v>6</v>
      </c>
      <c r="F145" s="7" t="s">
        <v>20</v>
      </c>
      <c r="G145" s="8" t="s">
        <v>26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14"/>
    </row>
    <row r="146" spans="1:14" ht="38.25" x14ac:dyDescent="0.25">
      <c r="A146" s="63"/>
      <c r="B146" s="50" t="s">
        <v>27</v>
      </c>
      <c r="C146" s="5"/>
      <c r="D146" s="7" t="s">
        <v>19</v>
      </c>
      <c r="E146" s="7">
        <v>6</v>
      </c>
      <c r="F146" s="7" t="s">
        <v>20</v>
      </c>
      <c r="G146" s="8" t="s">
        <v>21</v>
      </c>
      <c r="H146" s="5">
        <f>SUM(O146+L146)</f>
        <v>0</v>
      </c>
      <c r="I146" s="5">
        <v>0</v>
      </c>
      <c r="J146" s="5">
        <v>0</v>
      </c>
      <c r="K146" s="5">
        <v>0</v>
      </c>
      <c r="L146" s="5">
        <v>0</v>
      </c>
      <c r="M146" s="14"/>
    </row>
    <row r="147" spans="1:14" x14ac:dyDescent="0.25">
      <c r="A147" s="63"/>
      <c r="B147" s="20" t="s">
        <v>28</v>
      </c>
      <c r="C147" s="5"/>
      <c r="D147" s="7" t="s">
        <v>29</v>
      </c>
      <c r="E147" s="7">
        <v>4</v>
      </c>
      <c r="F147" s="7">
        <v>6</v>
      </c>
      <c r="G147" s="8" t="s">
        <v>30</v>
      </c>
      <c r="H147" s="5">
        <v>75000</v>
      </c>
      <c r="I147" s="5">
        <v>75000</v>
      </c>
      <c r="J147" s="5">
        <v>0</v>
      </c>
      <c r="K147" s="5">
        <v>0</v>
      </c>
      <c r="L147" s="5">
        <v>0</v>
      </c>
      <c r="M147" s="14"/>
    </row>
    <row r="148" spans="1:14" ht="25.5" x14ac:dyDescent="0.25">
      <c r="A148" s="63"/>
      <c r="B148" s="20" t="s">
        <v>31</v>
      </c>
      <c r="C148" s="5"/>
      <c r="D148" s="7" t="s">
        <v>29</v>
      </c>
      <c r="E148" s="7">
        <v>4</v>
      </c>
      <c r="F148" s="7">
        <v>6</v>
      </c>
      <c r="G148" s="8" t="s">
        <v>30</v>
      </c>
      <c r="H148" s="5">
        <v>93750</v>
      </c>
      <c r="I148" s="5">
        <v>75000</v>
      </c>
      <c r="J148" s="5">
        <v>0</v>
      </c>
      <c r="K148" s="5">
        <v>4687.5</v>
      </c>
      <c r="L148" s="5">
        <v>14062.5</v>
      </c>
      <c r="M148" s="14"/>
    </row>
    <row r="149" spans="1:14" x14ac:dyDescent="0.25">
      <c r="A149" s="63"/>
      <c r="B149" s="20" t="s">
        <v>32</v>
      </c>
      <c r="C149" s="5"/>
      <c r="D149" s="7" t="s">
        <v>29</v>
      </c>
      <c r="E149" s="7">
        <v>4</v>
      </c>
      <c r="F149" s="7">
        <v>6</v>
      </c>
      <c r="G149" s="8" t="s">
        <v>33</v>
      </c>
      <c r="H149" s="5">
        <v>249999.99999999994</v>
      </c>
      <c r="I149" s="5">
        <v>150000</v>
      </c>
      <c r="J149" s="5">
        <v>0</v>
      </c>
      <c r="K149" s="5">
        <v>99999.999999999985</v>
      </c>
      <c r="L149" s="5">
        <v>0</v>
      </c>
      <c r="M149" s="14"/>
    </row>
    <row r="150" spans="1:14" ht="51" x14ac:dyDescent="0.25">
      <c r="A150" s="21">
        <v>3</v>
      </c>
      <c r="B150" s="22" t="s">
        <v>34</v>
      </c>
      <c r="C150" s="23"/>
      <c r="D150" s="7" t="s">
        <v>35</v>
      </c>
      <c r="E150" s="7">
        <v>4</v>
      </c>
      <c r="F150" s="7" t="s">
        <v>36</v>
      </c>
      <c r="G150" s="24" t="s">
        <v>37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14"/>
    </row>
    <row r="151" spans="1:14" ht="51" x14ac:dyDescent="0.25">
      <c r="A151" s="64"/>
      <c r="B151" s="11" t="s">
        <v>38</v>
      </c>
      <c r="C151" s="5"/>
      <c r="D151" s="7" t="s">
        <v>35</v>
      </c>
      <c r="E151" s="7">
        <v>4</v>
      </c>
      <c r="F151" s="7" t="s">
        <v>36</v>
      </c>
      <c r="G151" s="24" t="s">
        <v>37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14"/>
    </row>
    <row r="152" spans="1:14" ht="38.25" x14ac:dyDescent="0.25">
      <c r="A152" s="64"/>
      <c r="B152" s="5" t="s">
        <v>39</v>
      </c>
      <c r="C152" s="5"/>
      <c r="D152" s="7" t="s">
        <v>40</v>
      </c>
      <c r="E152" s="7">
        <v>2</v>
      </c>
      <c r="F152" s="7" t="s">
        <v>41</v>
      </c>
      <c r="G152" s="28" t="s">
        <v>42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14"/>
    </row>
    <row r="153" spans="1:14" ht="51" x14ac:dyDescent="0.25">
      <c r="A153" s="7">
        <v>5</v>
      </c>
      <c r="B153" s="11" t="s">
        <v>43</v>
      </c>
      <c r="C153" s="5"/>
      <c r="D153" s="7" t="s">
        <v>35</v>
      </c>
      <c r="E153" s="7">
        <v>4</v>
      </c>
      <c r="F153" s="7" t="s">
        <v>36</v>
      </c>
      <c r="G153" s="24" t="s">
        <v>37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14"/>
    </row>
    <row r="154" spans="1:14" x14ac:dyDescent="0.25">
      <c r="B154" s="51"/>
      <c r="G154" s="33"/>
      <c r="H154" s="53"/>
      <c r="I154" s="53"/>
      <c r="J154" s="53"/>
      <c r="K154" s="53"/>
      <c r="L154" s="53"/>
    </row>
    <row r="155" spans="1:14" x14ac:dyDescent="0.25">
      <c r="B155" s="51"/>
      <c r="G155" s="54" t="s">
        <v>40</v>
      </c>
      <c r="H155" s="55">
        <f>H135+H117+H99+H81+H65+H49</f>
        <v>28695653.034605265</v>
      </c>
      <c r="I155" s="55">
        <f>I135+I117+I99+I81+I65+I49</f>
        <v>24391304.999999996</v>
      </c>
      <c r="J155" s="55">
        <f>J135+J117+J99+J81+J65+J49</f>
        <v>3238753.9999999995</v>
      </c>
      <c r="K155" s="55">
        <f>K135+K117+K99+K81+K65+K49</f>
        <v>315594</v>
      </c>
      <c r="L155" s="55">
        <f>L135+L117+L99+L81+L65+L49</f>
        <v>750000</v>
      </c>
      <c r="N155" s="10"/>
    </row>
    <row r="156" spans="1:14" x14ac:dyDescent="0.25">
      <c r="G156" s="56"/>
      <c r="H156" s="57"/>
      <c r="I156" s="58">
        <f>I155+J155</f>
        <v>27630058.999999996</v>
      </c>
      <c r="J156" s="57"/>
      <c r="K156" s="57"/>
      <c r="L156" s="57"/>
    </row>
    <row r="157" spans="1:14" x14ac:dyDescent="0.25">
      <c r="G157" s="33"/>
      <c r="H157" s="59">
        <f>H55+H71+H88+H106</f>
        <v>6836430</v>
      </c>
      <c r="I157" s="59">
        <f>I55+I71+I88+I106</f>
        <v>2811375</v>
      </c>
      <c r="J157" s="59">
        <f>J55+J71+J88+J106</f>
        <v>1581398</v>
      </c>
      <c r="K157" s="59">
        <f>K55+K71+K88+K106</f>
        <v>0</v>
      </c>
      <c r="L157" s="59">
        <f>L55+L71+L88+L106</f>
        <v>3751557</v>
      </c>
    </row>
    <row r="158" spans="1:14" ht="15" customHeight="1" x14ac:dyDescent="0.25">
      <c r="G158" s="33"/>
      <c r="H158" s="57"/>
      <c r="I158" s="57"/>
      <c r="J158" s="57"/>
      <c r="K158" s="57"/>
      <c r="L158" s="57"/>
    </row>
    <row r="159" spans="1:14" x14ac:dyDescent="0.25">
      <c r="G159" s="33" t="s">
        <v>35</v>
      </c>
      <c r="H159" s="59">
        <f>H83+H101+H120</f>
        <v>15424745</v>
      </c>
      <c r="I159" s="59">
        <f>I83+I101+I120</f>
        <v>14653507.75</v>
      </c>
      <c r="J159" s="59">
        <f>J83+J101+J120</f>
        <v>0</v>
      </c>
      <c r="K159" s="59">
        <f>K83+K101+K120</f>
        <v>742147.84999999963</v>
      </c>
      <c r="L159" s="59">
        <f>L83+L101+L120</f>
        <v>29089</v>
      </c>
    </row>
    <row r="160" spans="1:14" x14ac:dyDescent="0.25">
      <c r="G160" s="33" t="s">
        <v>51</v>
      </c>
      <c r="H160" s="59">
        <f>H55+H57+H88+H90+H107+H111</f>
        <v>12157868</v>
      </c>
      <c r="I160" s="59">
        <f>I55+I57+I88+I90+I107+I111</f>
        <v>4437729</v>
      </c>
      <c r="J160" s="59">
        <f>J55+J57+J88+J90+J107+J111</f>
        <v>2496221</v>
      </c>
      <c r="K160" s="59">
        <f>K55+K57+K71+K73+K88+K89+K90+K106+K108</f>
        <v>0</v>
      </c>
      <c r="L160" s="59">
        <f>L55+L57+L88+L90+L107+L111</f>
        <v>6531818</v>
      </c>
      <c r="N160" s="3"/>
    </row>
    <row r="161" spans="7:14" x14ac:dyDescent="0.25">
      <c r="G161" s="33" t="s">
        <v>52</v>
      </c>
      <c r="H161" s="59">
        <f>H110</f>
        <v>0</v>
      </c>
      <c r="I161" s="59">
        <f>I110</f>
        <v>0</v>
      </c>
      <c r="J161" s="59">
        <f>J110</f>
        <v>0</v>
      </c>
      <c r="K161" s="59">
        <f>K110</f>
        <v>0</v>
      </c>
      <c r="L161" s="59">
        <f>L110</f>
        <v>0</v>
      </c>
      <c r="N161" s="3"/>
    </row>
    <row r="162" spans="7:14" x14ac:dyDescent="0.25">
      <c r="G162" s="33"/>
      <c r="H162" s="57"/>
      <c r="I162" s="59">
        <f>I160+I161</f>
        <v>4437729</v>
      </c>
      <c r="J162" s="59">
        <f>J160+J161</f>
        <v>2496221</v>
      </c>
      <c r="K162" s="57"/>
      <c r="L162" s="57"/>
    </row>
    <row r="163" spans="7:14" x14ac:dyDescent="0.25">
      <c r="G163" s="60"/>
      <c r="H163" s="59">
        <f>H6+H7+H8</f>
        <v>12668370</v>
      </c>
      <c r="I163" s="59">
        <f>I6+I7+I8</f>
        <v>4025589</v>
      </c>
      <c r="J163" s="59">
        <f>J6+J7+J8</f>
        <v>2264393</v>
      </c>
      <c r="K163" s="59">
        <f>K6+K7+K8</f>
        <v>0</v>
      </c>
      <c r="L163" s="59">
        <f>L6+L7+L8</f>
        <v>6378388</v>
      </c>
      <c r="N163" s="3"/>
    </row>
    <row r="164" spans="7:14" x14ac:dyDescent="0.25">
      <c r="G164" s="33"/>
      <c r="H164" s="57"/>
      <c r="I164" s="57"/>
      <c r="J164" s="57"/>
      <c r="K164" s="57"/>
      <c r="L164" s="57"/>
    </row>
    <row r="165" spans="7:14" x14ac:dyDescent="0.25">
      <c r="G165" s="60" t="s">
        <v>29</v>
      </c>
      <c r="H165" s="59">
        <f>H166+H167+H168</f>
        <v>13958333</v>
      </c>
      <c r="I165" s="59">
        <f>I166+I167+I168</f>
        <v>10000000</v>
      </c>
      <c r="J165" s="59">
        <f>J166+J167+J168</f>
        <v>0</v>
      </c>
      <c r="K165" s="59">
        <f>K166+K167+K168</f>
        <v>3489582.8333333335</v>
      </c>
      <c r="L165" s="59">
        <f>L166+L167+L168</f>
        <v>468750</v>
      </c>
    </row>
    <row r="166" spans="7:14" x14ac:dyDescent="0.25">
      <c r="G166" s="60" t="s">
        <v>53</v>
      </c>
      <c r="H166" s="59">
        <f t="shared" ref="H166:L168" si="1">H76+H94+H112+H130+H147</f>
        <v>2500000</v>
      </c>
      <c r="I166" s="59">
        <f t="shared" si="1"/>
        <v>2500000</v>
      </c>
      <c r="J166" s="59">
        <f t="shared" si="1"/>
        <v>0</v>
      </c>
      <c r="K166" s="59">
        <f t="shared" si="1"/>
        <v>0</v>
      </c>
      <c r="L166" s="59">
        <f t="shared" si="1"/>
        <v>0</v>
      </c>
    </row>
    <row r="167" spans="7:14" x14ac:dyDescent="0.25">
      <c r="G167" s="60" t="s">
        <v>54</v>
      </c>
      <c r="H167" s="59">
        <f t="shared" si="1"/>
        <v>3125000</v>
      </c>
      <c r="I167" s="59">
        <f t="shared" si="1"/>
        <v>2500000</v>
      </c>
      <c r="J167" s="59">
        <f t="shared" si="1"/>
        <v>0</v>
      </c>
      <c r="K167" s="59">
        <f t="shared" si="1"/>
        <v>156249.5</v>
      </c>
      <c r="L167" s="59">
        <f t="shared" si="1"/>
        <v>468750</v>
      </c>
    </row>
    <row r="168" spans="7:14" x14ac:dyDescent="0.25">
      <c r="G168" s="60" t="s">
        <v>55</v>
      </c>
      <c r="H168" s="59">
        <f t="shared" si="1"/>
        <v>8333332.9999999991</v>
      </c>
      <c r="I168" s="59">
        <f t="shared" si="1"/>
        <v>5000000</v>
      </c>
      <c r="J168" s="59">
        <f t="shared" si="1"/>
        <v>0</v>
      </c>
      <c r="K168" s="59">
        <f t="shared" si="1"/>
        <v>3333333.3333333335</v>
      </c>
      <c r="L168" s="59">
        <f t="shared" si="1"/>
        <v>0</v>
      </c>
      <c r="N168" s="10"/>
    </row>
    <row r="169" spans="7:14" x14ac:dyDescent="0.25">
      <c r="G169" s="60"/>
      <c r="H169" s="59"/>
      <c r="I169" s="59"/>
      <c r="J169" s="59"/>
      <c r="K169" s="59"/>
      <c r="L169" s="59"/>
      <c r="N169" s="10"/>
    </row>
    <row r="170" spans="7:14" x14ac:dyDescent="0.25">
      <c r="G170" s="60" t="s">
        <v>56</v>
      </c>
      <c r="H170" s="59">
        <f>H12+H13</f>
        <v>5625000</v>
      </c>
      <c r="I170" s="59">
        <f>I12+I13</f>
        <v>5000000</v>
      </c>
      <c r="J170" s="59">
        <f>J12+J13</f>
        <v>0</v>
      </c>
      <c r="K170" s="59">
        <f>K12+K13</f>
        <v>156250</v>
      </c>
      <c r="L170" s="59">
        <f>L12+L13</f>
        <v>468750</v>
      </c>
      <c r="N170" s="10"/>
    </row>
    <row r="171" spans="7:14" ht="15.75" customHeight="1" x14ac:dyDescent="0.25">
      <c r="G171" s="60"/>
      <c r="H171" s="59">
        <f>H14</f>
        <v>8333333</v>
      </c>
      <c r="I171" s="59">
        <f>I14</f>
        <v>5000000</v>
      </c>
      <c r="J171" s="59">
        <f>J14</f>
        <v>0</v>
      </c>
      <c r="K171" s="59">
        <f>K14</f>
        <v>3333333.333333333</v>
      </c>
      <c r="L171" s="59">
        <f>L14</f>
        <v>0</v>
      </c>
      <c r="N171" s="10"/>
    </row>
    <row r="172" spans="7:14" x14ac:dyDescent="0.25">
      <c r="G172" s="60">
        <v>2019</v>
      </c>
      <c r="H172" s="59">
        <f>H76+H77</f>
        <v>562500</v>
      </c>
      <c r="I172" s="59">
        <f>I76+I77</f>
        <v>500000</v>
      </c>
      <c r="J172" s="59">
        <f>J76+J77</f>
        <v>0</v>
      </c>
      <c r="K172" s="59">
        <f>K76+K77</f>
        <v>15625</v>
      </c>
      <c r="L172" s="59">
        <f>L76+L77</f>
        <v>46875</v>
      </c>
    </row>
    <row r="173" spans="7:14" x14ac:dyDescent="0.25">
      <c r="H173" s="3">
        <f>H78</f>
        <v>833333</v>
      </c>
      <c r="I173" s="3">
        <f>I78</f>
        <v>500000</v>
      </c>
      <c r="J173" s="3">
        <f>J78</f>
        <v>0</v>
      </c>
      <c r="K173" s="3">
        <f>K78</f>
        <v>333333.33333333331</v>
      </c>
      <c r="L173" s="3">
        <f>L78</f>
        <v>0</v>
      </c>
    </row>
    <row r="174" spans="7:14" x14ac:dyDescent="0.25">
      <c r="G174" s="48">
        <v>2020</v>
      </c>
      <c r="H174" s="2">
        <f>H94+H95</f>
        <v>4281250</v>
      </c>
      <c r="I174" s="2">
        <f>I94+I95</f>
        <v>3775000</v>
      </c>
      <c r="J174" s="2">
        <f>J94+J95</f>
        <v>0</v>
      </c>
      <c r="K174" s="2">
        <f>K94+K95</f>
        <v>126562</v>
      </c>
      <c r="L174" s="2">
        <f>L94+L95</f>
        <v>379687.5</v>
      </c>
    </row>
    <row r="175" spans="7:14" x14ac:dyDescent="0.25">
      <c r="H175" s="2">
        <f>H96</f>
        <v>6749999.9999999991</v>
      </c>
      <c r="I175" s="2">
        <f>I96</f>
        <v>4050000.0000000005</v>
      </c>
      <c r="J175" s="2">
        <f>J96</f>
        <v>0</v>
      </c>
      <c r="K175" s="2">
        <f>K96</f>
        <v>2700000</v>
      </c>
      <c r="L175" s="2">
        <f>L96</f>
        <v>0</v>
      </c>
    </row>
    <row r="176" spans="7:14" x14ac:dyDescent="0.25">
      <c r="G176" s="2">
        <v>2021</v>
      </c>
      <c r="H176" s="2">
        <f>H112+H113</f>
        <v>443750.00000000006</v>
      </c>
      <c r="I176" s="2">
        <f>I112+I113</f>
        <v>425000.00000000006</v>
      </c>
      <c r="J176" s="2">
        <f>J112+J113</f>
        <v>0</v>
      </c>
      <c r="K176" s="2">
        <f>K112+K113</f>
        <v>4687.5</v>
      </c>
      <c r="L176" s="2">
        <f>L112+L113</f>
        <v>14062.5</v>
      </c>
    </row>
    <row r="177" spans="7:12" x14ac:dyDescent="0.25">
      <c r="H177" s="2">
        <f>H114</f>
        <v>249999.99999999994</v>
      </c>
      <c r="I177" s="2">
        <f>I114</f>
        <v>150000</v>
      </c>
      <c r="J177" s="2">
        <f>J114</f>
        <v>0</v>
      </c>
      <c r="K177" s="2">
        <f>K114</f>
        <v>99999.999999999985</v>
      </c>
      <c r="L177" s="2">
        <f>L114</f>
        <v>0</v>
      </c>
    </row>
    <row r="178" spans="7:12" x14ac:dyDescent="0.25">
      <c r="G178" s="2">
        <v>2022</v>
      </c>
      <c r="H178" s="2">
        <f>H130+H131</f>
        <v>168750</v>
      </c>
      <c r="I178" s="2">
        <f>I130+I131</f>
        <v>150000</v>
      </c>
      <c r="J178" s="2">
        <f>J130+J131</f>
        <v>0</v>
      </c>
      <c r="K178" s="2">
        <f>K130+K131</f>
        <v>4687.5</v>
      </c>
      <c r="L178" s="2">
        <f>L130+L131</f>
        <v>14062.5</v>
      </c>
    </row>
    <row r="179" spans="7:12" x14ac:dyDescent="0.25">
      <c r="H179" s="2">
        <f>H132</f>
        <v>249999.99999999994</v>
      </c>
      <c r="I179" s="2">
        <f>I132</f>
        <v>150000</v>
      </c>
      <c r="J179" s="2">
        <f>J132</f>
        <v>0</v>
      </c>
      <c r="K179" s="2">
        <f>K132</f>
        <v>99999.999999999985</v>
      </c>
      <c r="L179" s="2">
        <f>L132</f>
        <v>0</v>
      </c>
    </row>
    <row r="180" spans="7:12" x14ac:dyDescent="0.25">
      <c r="G180" s="2">
        <v>2023</v>
      </c>
      <c r="H180" s="2">
        <f>H147+H148</f>
        <v>168750</v>
      </c>
      <c r="I180" s="2">
        <f>I147+I148</f>
        <v>150000</v>
      </c>
      <c r="J180" s="2">
        <f>J147+J148</f>
        <v>0</v>
      </c>
      <c r="K180" s="2">
        <f>K147+K148</f>
        <v>4687.5</v>
      </c>
      <c r="L180" s="2">
        <f>L147+L148</f>
        <v>14062.5</v>
      </c>
    </row>
    <row r="181" spans="7:12" x14ac:dyDescent="0.25">
      <c r="H181" s="2">
        <f>H149</f>
        <v>249999.99999999994</v>
      </c>
      <c r="I181" s="2">
        <f>I149</f>
        <v>150000</v>
      </c>
      <c r="J181" s="2">
        <f>J149</f>
        <v>0</v>
      </c>
      <c r="K181" s="2">
        <f>K149</f>
        <v>99999.999999999985</v>
      </c>
      <c r="L181" s="2">
        <f>L149</f>
        <v>0</v>
      </c>
    </row>
    <row r="185" spans="7:12" x14ac:dyDescent="0.25">
      <c r="H185" s="3"/>
    </row>
  </sheetData>
  <sheetProtection selectLockedCells="1" selectUnlockedCells="1"/>
  <mergeCells count="135">
    <mergeCell ref="A141:A149"/>
    <mergeCell ref="A151:A152"/>
    <mergeCell ref="H138:L138"/>
    <mergeCell ref="M138:M140"/>
    <mergeCell ref="D139:D140"/>
    <mergeCell ref="E139:E140"/>
    <mergeCell ref="F139:F140"/>
    <mergeCell ref="G139:G140"/>
    <mergeCell ref="H139:H140"/>
    <mergeCell ref="I139:J139"/>
    <mergeCell ref="K139:L139"/>
    <mergeCell ref="A124:A132"/>
    <mergeCell ref="A134:A135"/>
    <mergeCell ref="A138:A140"/>
    <mergeCell ref="B138:B140"/>
    <mergeCell ref="C138:C140"/>
    <mergeCell ref="D138:G138"/>
    <mergeCell ref="H121:L121"/>
    <mergeCell ref="M121:M123"/>
    <mergeCell ref="D122:D123"/>
    <mergeCell ref="E122:E123"/>
    <mergeCell ref="F122:F123"/>
    <mergeCell ref="G122:G123"/>
    <mergeCell ref="H122:H123"/>
    <mergeCell ref="I122:J122"/>
    <mergeCell ref="K122:L122"/>
    <mergeCell ref="A106:A114"/>
    <mergeCell ref="A116:A117"/>
    <mergeCell ref="A121:A123"/>
    <mergeCell ref="B121:B123"/>
    <mergeCell ref="C121:C123"/>
    <mergeCell ref="D121:G121"/>
    <mergeCell ref="H103:L103"/>
    <mergeCell ref="M103:M105"/>
    <mergeCell ref="D104:D105"/>
    <mergeCell ref="E104:E105"/>
    <mergeCell ref="F104:F105"/>
    <mergeCell ref="G104:G105"/>
    <mergeCell ref="H104:H105"/>
    <mergeCell ref="I104:J104"/>
    <mergeCell ref="K104:L104"/>
    <mergeCell ref="A88:A96"/>
    <mergeCell ref="A98:A99"/>
    <mergeCell ref="A103:A105"/>
    <mergeCell ref="B103:B105"/>
    <mergeCell ref="C103:C105"/>
    <mergeCell ref="D103:G103"/>
    <mergeCell ref="H85:L85"/>
    <mergeCell ref="M85:M87"/>
    <mergeCell ref="D86:D87"/>
    <mergeCell ref="E86:E87"/>
    <mergeCell ref="F86:F87"/>
    <mergeCell ref="G86:G87"/>
    <mergeCell ref="H86:H87"/>
    <mergeCell ref="I86:J86"/>
    <mergeCell ref="K86:L86"/>
    <mergeCell ref="A71:A78"/>
    <mergeCell ref="A80:A81"/>
    <mergeCell ref="A85:A87"/>
    <mergeCell ref="B85:B87"/>
    <mergeCell ref="C85:C87"/>
    <mergeCell ref="D85:G85"/>
    <mergeCell ref="H68:L68"/>
    <mergeCell ref="M68:M70"/>
    <mergeCell ref="D69:D70"/>
    <mergeCell ref="E69:E70"/>
    <mergeCell ref="F69:F70"/>
    <mergeCell ref="G69:G70"/>
    <mergeCell ref="H69:H70"/>
    <mergeCell ref="I69:J69"/>
    <mergeCell ref="K69:L69"/>
    <mergeCell ref="A55:A62"/>
    <mergeCell ref="A64:A65"/>
    <mergeCell ref="A68:A70"/>
    <mergeCell ref="B68:B70"/>
    <mergeCell ref="C68:C70"/>
    <mergeCell ref="D68:G68"/>
    <mergeCell ref="H52:L52"/>
    <mergeCell ref="M52:M54"/>
    <mergeCell ref="D53:D54"/>
    <mergeCell ref="E53:E54"/>
    <mergeCell ref="F53:F54"/>
    <mergeCell ref="G53:G54"/>
    <mergeCell ref="H53:H54"/>
    <mergeCell ref="I53:J53"/>
    <mergeCell ref="K53:L53"/>
    <mergeCell ref="A39:A46"/>
    <mergeCell ref="A48:A49"/>
    <mergeCell ref="A52:A54"/>
    <mergeCell ref="B52:B54"/>
    <mergeCell ref="C52:C54"/>
    <mergeCell ref="D52:G52"/>
    <mergeCell ref="H36:L36"/>
    <mergeCell ref="M36:M38"/>
    <mergeCell ref="D37:D38"/>
    <mergeCell ref="E37:E38"/>
    <mergeCell ref="F37:F38"/>
    <mergeCell ref="G37:G38"/>
    <mergeCell ref="H37:H38"/>
    <mergeCell ref="I37:J37"/>
    <mergeCell ref="K37:L37"/>
    <mergeCell ref="A23:A30"/>
    <mergeCell ref="A32:A33"/>
    <mergeCell ref="A36:A38"/>
    <mergeCell ref="B36:B38"/>
    <mergeCell ref="C36:C38"/>
    <mergeCell ref="D36:G36"/>
    <mergeCell ref="M20:M22"/>
    <mergeCell ref="D21:D22"/>
    <mergeCell ref="E21:E22"/>
    <mergeCell ref="F21:F22"/>
    <mergeCell ref="G21:G22"/>
    <mergeCell ref="H21:H22"/>
    <mergeCell ref="I21:J21"/>
    <mergeCell ref="K21:L21"/>
    <mergeCell ref="A16:A17"/>
    <mergeCell ref="A20:A22"/>
    <mergeCell ref="B20:B22"/>
    <mergeCell ref="C20:C22"/>
    <mergeCell ref="D20:G20"/>
    <mergeCell ref="H20:L20"/>
    <mergeCell ref="A3:A5"/>
    <mergeCell ref="B3:B5"/>
    <mergeCell ref="C3:C5"/>
    <mergeCell ref="D3:G3"/>
    <mergeCell ref="H3:L3"/>
    <mergeCell ref="M3:M5"/>
    <mergeCell ref="D4:D5"/>
    <mergeCell ref="E4:E5"/>
    <mergeCell ref="F4:F5"/>
    <mergeCell ref="G4:G5"/>
    <mergeCell ref="H4:H5"/>
    <mergeCell ref="I4:J4"/>
    <mergeCell ref="K4:L4"/>
    <mergeCell ref="A6:A14"/>
  </mergeCells>
  <pageMargins left="0.70833333333333337" right="0.70833333333333337" top="0.78749999999999998" bottom="0.78749999999999998" header="0.51180555555555551" footer="0.51180555555555551"/>
  <pageSetup paperSize="9" scale="3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Podle SC a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liba</dc:creator>
  <cp:lastModifiedBy>liba</cp:lastModifiedBy>
  <cp:lastPrinted>2020-05-25T20:53:30Z</cp:lastPrinted>
  <dcterms:created xsi:type="dcterms:W3CDTF">2020-05-05T11:23:25Z</dcterms:created>
  <dcterms:modified xsi:type="dcterms:W3CDTF">2020-07-08T11:02:06Z</dcterms:modified>
</cp:coreProperties>
</file>