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a\Desktop\SCLLD\2. Kolo\3. kolo hodnocení\final\12_2019 přidání OP Z navýšení alokace\"/>
    </mc:Choice>
  </mc:AlternateContent>
  <xr:revisionPtr revIDLastSave="0" documentId="8_{22FBDD5A-4E0A-40E9-9DE7-A1A8E1CBED6E}" xr6:coauthVersionLast="43" xr6:coauthVersionMax="43" xr10:uidLastSave="{00000000-0000-0000-0000-000000000000}"/>
  <bookViews>
    <workbookView xWindow="-120" yWindow="-120" windowWidth="29040" windowHeight="17790" xr2:uid="{00000000-000D-0000-FFFF-FFFF00000000}"/>
  </bookViews>
  <sheets>
    <sheet name="Podle SC a Opatření" sheetId="1" r:id="rId1"/>
    <sheet name="Podle OP" sheetId="6" r:id="rId2"/>
    <sheet name="Podle programů a ESI fondů" sheetId="3" r:id="rId3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3" i="1" l="1"/>
  <c r="J133" i="1"/>
  <c r="K133" i="1"/>
  <c r="L133" i="1"/>
  <c r="H104" i="1"/>
  <c r="H133" i="1"/>
  <c r="H26" i="1"/>
  <c r="J134" i="1"/>
  <c r="I7" i="1"/>
  <c r="I9" i="1"/>
  <c r="I11" i="1"/>
  <c r="J7" i="1"/>
  <c r="J9" i="1"/>
  <c r="J11" i="1"/>
  <c r="K7" i="1"/>
  <c r="K9" i="1"/>
  <c r="K11" i="1"/>
  <c r="L7" i="1"/>
  <c r="L9" i="1"/>
  <c r="L11" i="1"/>
  <c r="H7" i="1"/>
  <c r="H9" i="1"/>
  <c r="H11" i="1"/>
  <c r="O78" i="1"/>
  <c r="O91" i="1"/>
  <c r="O65" i="1"/>
  <c r="F85" i="6"/>
  <c r="G85" i="6"/>
  <c r="H85" i="6"/>
  <c r="I85" i="6"/>
  <c r="E85" i="6"/>
  <c r="F84" i="6"/>
  <c r="G84" i="6"/>
  <c r="H84" i="6"/>
  <c r="I84" i="6"/>
  <c r="E84" i="6"/>
  <c r="G63" i="6"/>
  <c r="F63" i="6"/>
  <c r="G54" i="6"/>
  <c r="F54" i="6"/>
  <c r="G45" i="6"/>
  <c r="F45" i="6"/>
  <c r="G36" i="6"/>
  <c r="F36" i="6"/>
  <c r="G9" i="6"/>
  <c r="F9" i="6"/>
  <c r="I82" i="6"/>
  <c r="E82" i="6"/>
  <c r="I72" i="1"/>
  <c r="J72" i="1"/>
  <c r="K72" i="1"/>
  <c r="K71" i="1"/>
  <c r="I99" i="1"/>
  <c r="J99" i="1"/>
  <c r="K99" i="1"/>
  <c r="L99" i="1"/>
  <c r="H99" i="1"/>
  <c r="I85" i="1"/>
  <c r="J85" i="1"/>
  <c r="K85" i="1"/>
  <c r="H85" i="1"/>
  <c r="K97" i="1"/>
  <c r="H97" i="1"/>
  <c r="I86" i="1"/>
  <c r="J86" i="1"/>
  <c r="K86" i="1"/>
  <c r="L86" i="1"/>
  <c r="H86" i="1"/>
  <c r="I73" i="1"/>
  <c r="J73" i="1"/>
  <c r="K73" i="1"/>
  <c r="L73" i="1"/>
  <c r="H73" i="1"/>
  <c r="H72" i="1"/>
  <c r="H71" i="1"/>
  <c r="I103" i="1"/>
  <c r="J103" i="1"/>
  <c r="K103" i="1"/>
  <c r="L103" i="1"/>
  <c r="I102" i="1"/>
  <c r="J102" i="1"/>
  <c r="K102" i="1"/>
  <c r="L102" i="1"/>
  <c r="H102" i="1"/>
  <c r="I105" i="1"/>
  <c r="J105" i="1"/>
  <c r="K105" i="1"/>
  <c r="L105" i="1"/>
  <c r="H105" i="1"/>
  <c r="I92" i="1"/>
  <c r="J92" i="1"/>
  <c r="K92" i="1"/>
  <c r="L92" i="1"/>
  <c r="H92" i="1"/>
  <c r="I64" i="1"/>
  <c r="J64" i="1"/>
  <c r="K64" i="1"/>
  <c r="L64" i="1"/>
  <c r="I63" i="1"/>
  <c r="J63" i="1"/>
  <c r="K63" i="1"/>
  <c r="L63" i="1"/>
  <c r="H63" i="1"/>
  <c r="I101" i="1"/>
  <c r="J101" i="1"/>
  <c r="K101" i="1"/>
  <c r="L101" i="1"/>
  <c r="K58" i="1"/>
  <c r="J59" i="1"/>
  <c r="K59" i="1"/>
  <c r="I60" i="1"/>
  <c r="J60" i="1"/>
  <c r="K60" i="1"/>
  <c r="L60" i="1"/>
  <c r="I61" i="1"/>
  <c r="J61" i="1"/>
  <c r="K61" i="1"/>
  <c r="L61" i="1"/>
  <c r="I62" i="1"/>
  <c r="J62" i="1"/>
  <c r="K62" i="1"/>
  <c r="L62" i="1"/>
  <c r="H60" i="1"/>
  <c r="H59" i="1"/>
  <c r="I79" i="1"/>
  <c r="J79" i="1"/>
  <c r="K79" i="1"/>
  <c r="L79" i="1"/>
  <c r="H79" i="1"/>
  <c r="I66" i="1"/>
  <c r="J66" i="1"/>
  <c r="K66" i="1"/>
  <c r="L66" i="1"/>
  <c r="H66" i="1"/>
  <c r="I76" i="1"/>
  <c r="J76" i="1"/>
  <c r="K76" i="1"/>
  <c r="L76" i="1"/>
  <c r="H76" i="1"/>
  <c r="H82" i="6"/>
  <c r="G82" i="6"/>
  <c r="F82" i="6"/>
  <c r="I19" i="1"/>
  <c r="L20" i="1"/>
  <c r="I59" i="1"/>
  <c r="L97" i="1"/>
  <c r="L71" i="1"/>
  <c r="J97" i="1"/>
  <c r="I97" i="1"/>
  <c r="I71" i="1"/>
  <c r="L59" i="1"/>
  <c r="L85" i="1"/>
  <c r="L72" i="1"/>
  <c r="I58" i="1"/>
  <c r="I90" i="1"/>
  <c r="J90" i="1"/>
  <c r="K90" i="1"/>
  <c r="L90" i="1"/>
  <c r="I77" i="1"/>
  <c r="J77" i="1"/>
  <c r="K77" i="1"/>
  <c r="L77" i="1"/>
  <c r="I115" i="1"/>
  <c r="J115" i="1"/>
  <c r="K115" i="1"/>
  <c r="L115" i="1"/>
  <c r="H115" i="1"/>
  <c r="I89" i="1"/>
  <c r="J89" i="1"/>
  <c r="K89" i="1"/>
  <c r="L89" i="1"/>
  <c r="H89" i="1"/>
  <c r="I74" i="1"/>
  <c r="J74" i="1"/>
  <c r="K74" i="1"/>
  <c r="L74" i="1"/>
  <c r="H74" i="1"/>
  <c r="H61" i="1"/>
  <c r="I88" i="1"/>
  <c r="J88" i="1"/>
  <c r="K88" i="1"/>
  <c r="L88" i="1"/>
  <c r="I75" i="1"/>
  <c r="J75" i="1"/>
  <c r="K75" i="1"/>
  <c r="L75" i="1"/>
  <c r="I84" i="1"/>
  <c r="J84" i="1"/>
  <c r="K84" i="1"/>
  <c r="L84" i="1"/>
  <c r="H84" i="1"/>
  <c r="D9" i="3"/>
  <c r="E3" i="3"/>
  <c r="E4" i="3"/>
  <c r="E5" i="3"/>
  <c r="E6" i="3"/>
  <c r="E7" i="3"/>
  <c r="E8" i="3"/>
  <c r="E2" i="3"/>
  <c r="C9" i="3"/>
  <c r="E9" i="3"/>
</calcChain>
</file>

<file path=xl/sharedStrings.xml><?xml version="1.0" encoding="utf-8"?>
<sst xmlns="http://schemas.openxmlformats.org/spreadsheetml/2006/main" count="717" uniqueCount="67">
  <si>
    <t>Specifický cíl SLLD</t>
  </si>
  <si>
    <t>Opatření SCLLD</t>
  </si>
  <si>
    <t>Podopatření SCLLD</t>
  </si>
  <si>
    <t>Program</t>
  </si>
  <si>
    <t>Prioritní osa OP / Priorita Unie</t>
  </si>
  <si>
    <t>Investiční priorita OP / Prioritní oblast</t>
  </si>
  <si>
    <t>Specifický cíl OP / Operace PRV</t>
  </si>
  <si>
    <t>Identifikace programu</t>
  </si>
  <si>
    <t>Plán financování (způsobilé výdaje v tis. Kč)</t>
  </si>
  <si>
    <t>Z toho podpora</t>
  </si>
  <si>
    <t>Z toho vlastní zdroje příjemce</t>
  </si>
  <si>
    <t>Celkové způsobilé výdaje (CZV)</t>
  </si>
  <si>
    <t>Příspěvek unie (a)</t>
  </si>
  <si>
    <t>Národní veřejné zdroje (SR, SF) (b)</t>
  </si>
  <si>
    <t>Národní veřejné zdroje (kraj, obec, jiné) (c)</t>
  </si>
  <si>
    <t>Národní soukromé zdroje (d)</t>
  </si>
  <si>
    <t>Nezpůsobilé výdaje (tis. Kč)</t>
  </si>
  <si>
    <t>Programový rámec</t>
  </si>
  <si>
    <t>IROP</t>
  </si>
  <si>
    <t>ZAM</t>
  </si>
  <si>
    <t>PRV</t>
  </si>
  <si>
    <t>EFRR</t>
  </si>
  <si>
    <t>ESF</t>
  </si>
  <si>
    <t>EZFRV</t>
  </si>
  <si>
    <t>Celkem</t>
  </si>
  <si>
    <t>Celkem EZFRV</t>
  </si>
  <si>
    <t>Celkem ESF</t>
  </si>
  <si>
    <t>OPZ</t>
  </si>
  <si>
    <t>Celkem EFRR</t>
  </si>
  <si>
    <t>OP ŽP</t>
  </si>
  <si>
    <t>Příspěvek Unie (tis. Kč)</t>
  </si>
  <si>
    <t>Národní spolufinancování (tis. Kč)</t>
  </si>
  <si>
    <t>Fond</t>
  </si>
  <si>
    <t>Podpora (tis. Kč)</t>
  </si>
  <si>
    <t>IP3</t>
  </si>
  <si>
    <t>Plán financování 2016-2023</t>
  </si>
  <si>
    <t>2.3.Zvýšit zapojení lokálních aktérů do řešení problémů nezaměstnanosti a sociálního začleňování ve venkovských oblastech</t>
  </si>
  <si>
    <t>Plán financování 2016</t>
  </si>
  <si>
    <t>Plán financování 2017</t>
  </si>
  <si>
    <t>Plán financování 2018</t>
  </si>
  <si>
    <t>Plán financování 2019</t>
  </si>
  <si>
    <t>Plán financování 2020</t>
  </si>
  <si>
    <t>Plán financování 2021</t>
  </si>
  <si>
    <t>Plán financování 2022</t>
  </si>
  <si>
    <t>Plán financování 2023</t>
  </si>
  <si>
    <t>2016-2023</t>
  </si>
  <si>
    <t>19.2.1 Podpora provádění operací v rámci komunitně vedeného místního rozvoje</t>
  </si>
  <si>
    <t>19.3.1 Příprava a provádění činností spolupráce místní akční skupiny</t>
  </si>
  <si>
    <t>9d</t>
  </si>
  <si>
    <t>4.1 Posílení komunitně vedeného místního rozvoje za účelem zvýšení kvality života ve venkovských oblastech a aktivizace místního potenciálu</t>
  </si>
  <si>
    <t>IROP A: Infrastruktura sociálních služeb a sociálního začleňování</t>
  </si>
  <si>
    <t>IROP C: Infrastruktura dopravy</t>
  </si>
  <si>
    <t>IROP B: Infrastruktura vzdělávání</t>
  </si>
  <si>
    <t>OPZ A: Sociální a návazné služby</t>
  </si>
  <si>
    <t>6b</t>
  </si>
  <si>
    <t>PRV B: Investice do zemědělských produktů</t>
  </si>
  <si>
    <t xml:space="preserve"> PRV A: Investice do zemědělských podniků</t>
  </si>
  <si>
    <t>PRV C: Diverzifikace zemědělství</t>
  </si>
  <si>
    <t>PRV D: Spolupráce subjektů</t>
  </si>
  <si>
    <t>PRV E: Projekt spolupráce</t>
  </si>
  <si>
    <t>;</t>
  </si>
  <si>
    <t>Původní alokace</t>
  </si>
  <si>
    <t>Aktuálně zasmluvněno</t>
  </si>
  <si>
    <t>Zbývá z alokace</t>
  </si>
  <si>
    <t>Požadavky potenciálních žadatelů</t>
  </si>
  <si>
    <t>Potřeba navýšení prostředků oproti alokaci</t>
  </si>
  <si>
    <t>OPZ - bilance k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</si>
</sst>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000"/>
    <numFmt numFmtId="166" formatCode="0.00000000"/>
    <numFmt numFmtId="167" formatCode="0.000000000000"/>
    <numFmt numFmtId="168" formatCode="0.0000000"/>
    <numFmt numFmtId="169" formatCode="0.00000"/>
    <numFmt numFmtId="170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1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Fill="1"/>
    <xf numFmtId="0" fontId="0" fillId="0" borderId="2" xfId="0" applyFill="1" applyBorder="1" applyAlignment="1"/>
    <xf numFmtId="0" fontId="0" fillId="0" borderId="0" xfId="0" applyBorder="1"/>
    <xf numFmtId="16" fontId="0" fillId="0" borderId="0" xfId="0" applyNumberFormat="1" applyBorder="1"/>
    <xf numFmtId="0" fontId="0" fillId="0" borderId="0" xfId="0" applyFill="1" applyBorder="1"/>
    <xf numFmtId="1" fontId="0" fillId="0" borderId="0" xfId="0" applyNumberFormat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4" fillId="3" borderId="1" xfId="0" applyFont="1" applyFill="1" applyBorder="1"/>
    <xf numFmtId="16" fontId="0" fillId="0" borderId="1" xfId="0" applyNumberFormat="1" applyBorder="1" applyAlignment="1">
      <alignment horizontal="left" wrapText="1"/>
    </xf>
    <xf numFmtId="49" fontId="0" fillId="0" borderId="1" xfId="0" applyNumberFormat="1" applyFill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" fontId="6" fillId="0" borderId="0" xfId="0" applyNumberFormat="1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16" fontId="6" fillId="0" borderId="0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/>
    <xf numFmtId="2" fontId="0" fillId="0" borderId="2" xfId="0" applyNumberFormat="1" applyBorder="1" applyAlignment="1"/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0" fillId="0" borderId="0" xfId="0" applyNumberFormat="1" applyFill="1"/>
    <xf numFmtId="0" fontId="6" fillId="0" borderId="1" xfId="0" applyFont="1" applyBorder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/>
    <xf numFmtId="16" fontId="6" fillId="0" borderId="0" xfId="0" applyNumberFormat="1" applyFont="1" applyFill="1" applyBorder="1"/>
    <xf numFmtId="1" fontId="6" fillId="0" borderId="0" xfId="0" applyNumberFormat="1" applyFont="1" applyFill="1"/>
    <xf numFmtId="0" fontId="2" fillId="0" borderId="0" xfId="0" applyFont="1" applyFill="1"/>
    <xf numFmtId="16" fontId="7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2" fontId="0" fillId="0" borderId="5" xfId="0" applyNumberFormat="1" applyFill="1" applyBorder="1"/>
    <xf numFmtId="2" fontId="0" fillId="4" borderId="1" xfId="0" applyNumberFormat="1" applyFill="1" applyBorder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168" fontId="0" fillId="0" borderId="0" xfId="0" applyNumberFormat="1"/>
    <xf numFmtId="2" fontId="2" fillId="4" borderId="1" xfId="0" applyNumberFormat="1" applyFont="1" applyFill="1" applyBorder="1"/>
    <xf numFmtId="169" fontId="0" fillId="0" borderId="0" xfId="0" applyNumberFormat="1"/>
    <xf numFmtId="168" fontId="0" fillId="0" borderId="0" xfId="0" applyNumberFormat="1" applyFill="1"/>
    <xf numFmtId="170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0" applyNumberFormat="1" applyFont="1" applyBorder="1"/>
    <xf numFmtId="2" fontId="8" fillId="0" borderId="1" xfId="0" applyNumberFormat="1" applyFont="1" applyBorder="1"/>
    <xf numFmtId="0" fontId="6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2" fontId="8" fillId="4" borderId="0" xfId="0" applyNumberFormat="1" applyFont="1" applyFill="1" applyBorder="1" applyAlignment="1">
      <alignment horizontal="right"/>
    </xf>
    <xf numFmtId="1" fontId="0" fillId="4" borderId="1" xfId="0" applyNumberFormat="1" applyFill="1" applyBorder="1"/>
    <xf numFmtId="1" fontId="0" fillId="4" borderId="1" xfId="0" applyNumberFormat="1" applyFont="1" applyFill="1" applyBorder="1"/>
    <xf numFmtId="1" fontId="0" fillId="0" borderId="0" xfId="0" applyNumberFormat="1" applyFill="1" applyBorder="1"/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52"/>
  <sheetViews>
    <sheetView tabSelected="1" topLeftCell="A31" workbookViewId="0">
      <selection activeCell="O27" sqref="O27"/>
    </sheetView>
  </sheetViews>
  <sheetFormatPr defaultRowHeight="15" x14ac:dyDescent="0.25"/>
  <cols>
    <col min="1" max="1" width="5.28515625" customWidth="1"/>
    <col min="2" max="2" width="20.7109375" customWidth="1"/>
    <col min="3" max="5" width="5.28515625" customWidth="1"/>
    <col min="6" max="6" width="6.28515625" customWidth="1"/>
    <col min="7" max="7" width="40.7109375" customWidth="1"/>
    <col min="8" max="8" width="12.28515625" customWidth="1"/>
    <col min="9" max="9" width="11.7109375" customWidth="1"/>
    <col min="10" max="11" width="11" customWidth="1"/>
    <col min="12" max="12" width="9.5703125" customWidth="1"/>
    <col min="13" max="13" width="5.7109375" customWidth="1"/>
    <col min="14" max="14" width="13.7109375" style="4" bestFit="1" customWidth="1"/>
    <col min="15" max="15" width="11.42578125" customWidth="1"/>
  </cols>
  <sheetData>
    <row r="2" spans="1:13" x14ac:dyDescent="0.25">
      <c r="B2" s="90"/>
      <c r="C2" s="90"/>
      <c r="D2" s="93" t="s">
        <v>66</v>
      </c>
      <c r="E2" s="93"/>
      <c r="F2" s="93"/>
      <c r="G2" s="93"/>
      <c r="H2" s="95" t="s">
        <v>8</v>
      </c>
      <c r="I2" s="95"/>
      <c r="J2" s="95"/>
      <c r="K2" s="95"/>
      <c r="L2" s="95"/>
      <c r="M2" s="95" t="s">
        <v>16</v>
      </c>
    </row>
    <row r="3" spans="1:13" x14ac:dyDescent="0.25">
      <c r="B3" s="90"/>
      <c r="C3" s="90"/>
      <c r="D3" s="94"/>
      <c r="E3" s="94"/>
      <c r="F3" s="94"/>
      <c r="G3" s="94"/>
      <c r="H3" s="96" t="s">
        <v>11</v>
      </c>
      <c r="I3" s="96" t="s">
        <v>9</v>
      </c>
      <c r="J3" s="96"/>
      <c r="K3" s="96" t="s">
        <v>10</v>
      </c>
      <c r="L3" s="96"/>
      <c r="M3" s="95"/>
    </row>
    <row r="4" spans="1:13" ht="63.75" x14ac:dyDescent="0.25">
      <c r="B4" s="90"/>
      <c r="C4" s="90"/>
      <c r="D4" s="94"/>
      <c r="E4" s="94"/>
      <c r="F4" s="94"/>
      <c r="G4" s="94"/>
      <c r="H4" s="96"/>
      <c r="I4" s="77" t="s">
        <v>12</v>
      </c>
      <c r="J4" s="77" t="s">
        <v>13</v>
      </c>
      <c r="K4" s="77" t="s">
        <v>14</v>
      </c>
      <c r="L4" s="77" t="s">
        <v>15</v>
      </c>
      <c r="M4" s="95"/>
    </row>
    <row r="5" spans="1:13" x14ac:dyDescent="0.25">
      <c r="B5" s="83"/>
      <c r="C5" s="83"/>
      <c r="D5" s="91" t="s">
        <v>61</v>
      </c>
      <c r="E5" s="91"/>
      <c r="F5" s="91"/>
      <c r="G5" s="91"/>
      <c r="H5" s="81">
        <v>13247</v>
      </c>
      <c r="I5" s="81">
        <v>11259.949999999999</v>
      </c>
      <c r="J5" s="81">
        <v>1556.51</v>
      </c>
      <c r="K5" s="81">
        <v>430.54</v>
      </c>
      <c r="L5" s="81">
        <v>0</v>
      </c>
      <c r="M5" s="80"/>
    </row>
    <row r="6" spans="1:13" x14ac:dyDescent="0.25">
      <c r="B6" s="83"/>
      <c r="C6" s="83"/>
      <c r="D6" s="91" t="s">
        <v>62</v>
      </c>
      <c r="E6" s="91"/>
      <c r="F6" s="91"/>
      <c r="G6" s="91"/>
      <c r="H6" s="81">
        <v>9008.6587500000005</v>
      </c>
      <c r="I6" s="81">
        <v>7657.3599375000003</v>
      </c>
      <c r="J6" s="81">
        <v>1188.6548124999999</v>
      </c>
      <c r="K6" s="81">
        <v>162.64400000000001</v>
      </c>
      <c r="L6" s="81">
        <v>0</v>
      </c>
      <c r="M6" s="80"/>
    </row>
    <row r="7" spans="1:13" x14ac:dyDescent="0.25">
      <c r="B7" s="83"/>
      <c r="C7" s="83"/>
      <c r="D7" s="92" t="s">
        <v>63</v>
      </c>
      <c r="E7" s="92"/>
      <c r="F7" s="92"/>
      <c r="G7" s="92"/>
      <c r="H7" s="81">
        <f>H5-H6</f>
        <v>4238.3412499999995</v>
      </c>
      <c r="I7" s="81">
        <f t="shared" ref="I7:L7" si="0">I5-I6</f>
        <v>3602.5900624999986</v>
      </c>
      <c r="J7" s="81">
        <f t="shared" si="0"/>
        <v>367.85518750000006</v>
      </c>
      <c r="K7" s="81">
        <f t="shared" si="0"/>
        <v>267.89600000000002</v>
      </c>
      <c r="L7" s="81">
        <f t="shared" si="0"/>
        <v>0</v>
      </c>
      <c r="M7" s="80"/>
    </row>
    <row r="8" spans="1:13" x14ac:dyDescent="0.25">
      <c r="B8" s="83"/>
      <c r="C8" s="83"/>
      <c r="D8" s="92" t="s">
        <v>64</v>
      </c>
      <c r="E8" s="92"/>
      <c r="F8" s="92"/>
      <c r="G8" s="92"/>
      <c r="H8" s="81">
        <v>19687</v>
      </c>
      <c r="I8" s="81">
        <v>16733.95</v>
      </c>
      <c r="J8" s="81">
        <v>2050.1</v>
      </c>
      <c r="K8" s="81">
        <v>152.95000000000002</v>
      </c>
      <c r="L8" s="81">
        <v>750</v>
      </c>
      <c r="M8" s="80"/>
    </row>
    <row r="9" spans="1:13" x14ac:dyDescent="0.25">
      <c r="B9" s="84"/>
      <c r="C9" s="83"/>
      <c r="D9" s="92" t="s">
        <v>65</v>
      </c>
      <c r="E9" s="92"/>
      <c r="F9" s="92"/>
      <c r="G9" s="92"/>
      <c r="H9" s="82">
        <f>H8-H7</f>
        <v>15448.658750000001</v>
      </c>
      <c r="I9" s="82">
        <f t="shared" ref="I9:L9" si="1">I8-I7</f>
        <v>13131.359937500001</v>
      </c>
      <c r="J9" s="82">
        <f t="shared" si="1"/>
        <v>1682.2448124999999</v>
      </c>
      <c r="K9" s="82">
        <f t="shared" si="1"/>
        <v>-114.946</v>
      </c>
      <c r="L9" s="82">
        <f t="shared" si="1"/>
        <v>750</v>
      </c>
      <c r="M9" s="80"/>
    </row>
    <row r="11" spans="1:13" x14ac:dyDescent="0.25">
      <c r="H11" s="44">
        <f>H5+H9</f>
        <v>28695.658750000002</v>
      </c>
      <c r="I11" s="44">
        <f t="shared" ref="I11:L11" si="2">I5+I9</f>
        <v>24391.309937500002</v>
      </c>
      <c r="J11" s="44">
        <f t="shared" si="2"/>
        <v>3238.7548124999998</v>
      </c>
      <c r="K11" s="44">
        <f t="shared" si="2"/>
        <v>315.59400000000005</v>
      </c>
      <c r="L11" s="44">
        <f t="shared" si="2"/>
        <v>750</v>
      </c>
    </row>
    <row r="13" spans="1:13" x14ac:dyDescent="0.25">
      <c r="H13" s="85"/>
    </row>
    <row r="15" spans="1:13" x14ac:dyDescent="0.25">
      <c r="A15" s="2" t="s">
        <v>45</v>
      </c>
    </row>
    <row r="16" spans="1:13" ht="15" customHeight="1" x14ac:dyDescent="0.25">
      <c r="A16" s="95" t="s">
        <v>0</v>
      </c>
      <c r="B16" s="95" t="s">
        <v>1</v>
      </c>
      <c r="C16" s="95" t="s">
        <v>2</v>
      </c>
      <c r="D16" s="95" t="s">
        <v>7</v>
      </c>
      <c r="E16" s="95"/>
      <c r="F16" s="95"/>
      <c r="G16" s="95"/>
      <c r="H16" s="95" t="s">
        <v>8</v>
      </c>
      <c r="I16" s="95"/>
      <c r="J16" s="95"/>
      <c r="K16" s="95"/>
      <c r="L16" s="95"/>
      <c r="M16" s="95" t="s">
        <v>16</v>
      </c>
    </row>
    <row r="17" spans="1:14" ht="30" customHeight="1" x14ac:dyDescent="0.25">
      <c r="A17" s="95"/>
      <c r="B17" s="95"/>
      <c r="C17" s="95"/>
      <c r="D17" s="96" t="s">
        <v>3</v>
      </c>
      <c r="E17" s="96" t="s">
        <v>4</v>
      </c>
      <c r="F17" s="96" t="s">
        <v>5</v>
      </c>
      <c r="G17" s="96" t="s">
        <v>6</v>
      </c>
      <c r="H17" s="96" t="s">
        <v>11</v>
      </c>
      <c r="I17" s="96" t="s">
        <v>9</v>
      </c>
      <c r="J17" s="96"/>
      <c r="K17" s="96" t="s">
        <v>10</v>
      </c>
      <c r="L17" s="96"/>
      <c r="M17" s="95"/>
    </row>
    <row r="18" spans="1:14" ht="90" customHeight="1" x14ac:dyDescent="0.25">
      <c r="A18" s="95"/>
      <c r="B18" s="95"/>
      <c r="C18" s="95"/>
      <c r="D18" s="96"/>
      <c r="E18" s="96"/>
      <c r="F18" s="96"/>
      <c r="G18" s="96"/>
      <c r="H18" s="96"/>
      <c r="I18" s="18" t="s">
        <v>12</v>
      </c>
      <c r="J18" s="18" t="s">
        <v>13</v>
      </c>
      <c r="K18" s="18" t="s">
        <v>14</v>
      </c>
      <c r="L18" s="18" t="s">
        <v>15</v>
      </c>
      <c r="M18" s="95"/>
    </row>
    <row r="19" spans="1:14" s="4" customFormat="1" ht="45" customHeight="1" x14ac:dyDescent="0.25">
      <c r="A19" s="98">
        <v>2</v>
      </c>
      <c r="B19" s="28" t="s">
        <v>56</v>
      </c>
      <c r="C19" s="19"/>
      <c r="D19" s="21" t="s">
        <v>20</v>
      </c>
      <c r="E19" s="21">
        <v>6</v>
      </c>
      <c r="F19" s="52" t="s">
        <v>54</v>
      </c>
      <c r="G19" s="22" t="s">
        <v>46</v>
      </c>
      <c r="H19" s="31">
        <v>7045.53</v>
      </c>
      <c r="I19" s="31">
        <f>H19*0.4*0.75</f>
        <v>2113.6590000000001</v>
      </c>
      <c r="J19" s="31">
        <v>704.54</v>
      </c>
      <c r="K19" s="31">
        <v>0</v>
      </c>
      <c r="L19" s="31">
        <v>4227.33</v>
      </c>
      <c r="M19" s="19"/>
    </row>
    <row r="20" spans="1:14" s="4" customFormat="1" ht="45" customHeight="1" x14ac:dyDescent="0.25">
      <c r="A20" s="99"/>
      <c r="B20" s="28" t="s">
        <v>55</v>
      </c>
      <c r="C20" s="19"/>
      <c r="D20" s="52" t="s">
        <v>20</v>
      </c>
      <c r="E20" s="52">
        <v>6</v>
      </c>
      <c r="F20" s="52" t="s">
        <v>54</v>
      </c>
      <c r="G20" s="22" t="s">
        <v>46</v>
      </c>
      <c r="H20" s="31">
        <v>2000</v>
      </c>
      <c r="I20" s="31">
        <v>600</v>
      </c>
      <c r="J20" s="31">
        <v>200</v>
      </c>
      <c r="K20" s="31">
        <v>0</v>
      </c>
      <c r="L20" s="31">
        <f>H20*0.6</f>
        <v>1200</v>
      </c>
      <c r="M20" s="19"/>
    </row>
    <row r="21" spans="1:14" s="4" customFormat="1" ht="30" customHeight="1" x14ac:dyDescent="0.25">
      <c r="A21" s="100"/>
      <c r="B21" s="28" t="s">
        <v>57</v>
      </c>
      <c r="C21" s="19"/>
      <c r="D21" s="21" t="s">
        <v>20</v>
      </c>
      <c r="E21" s="52">
        <v>6</v>
      </c>
      <c r="F21" s="52" t="s">
        <v>54</v>
      </c>
      <c r="G21" s="22" t="s">
        <v>46</v>
      </c>
      <c r="H21" s="31">
        <v>4444.4444444444443</v>
      </c>
      <c r="I21" s="31">
        <v>1500</v>
      </c>
      <c r="J21" s="31">
        <v>500</v>
      </c>
      <c r="K21" s="31">
        <v>0</v>
      </c>
      <c r="L21" s="31">
        <v>2444.4444444444443</v>
      </c>
      <c r="M21" s="19"/>
      <c r="N21" s="51"/>
    </row>
    <row r="22" spans="1:14" s="4" customFormat="1" ht="30" customHeight="1" x14ac:dyDescent="0.25">
      <c r="A22" s="100"/>
      <c r="B22" s="30" t="s">
        <v>58</v>
      </c>
      <c r="C22" s="20"/>
      <c r="D22" s="21" t="s">
        <v>20</v>
      </c>
      <c r="E22" s="52">
        <v>6</v>
      </c>
      <c r="F22" s="52" t="s">
        <v>54</v>
      </c>
      <c r="G22" s="22" t="s">
        <v>46</v>
      </c>
      <c r="H22" s="42">
        <v>2000</v>
      </c>
      <c r="I22" s="42">
        <v>750</v>
      </c>
      <c r="J22" s="42">
        <v>250</v>
      </c>
      <c r="K22" s="42">
        <v>0</v>
      </c>
      <c r="L22" s="42">
        <v>1000</v>
      </c>
      <c r="M22" s="19"/>
      <c r="N22" s="51"/>
    </row>
    <row r="23" spans="1:14" ht="25.5" x14ac:dyDescent="0.25">
      <c r="A23" s="101"/>
      <c r="B23" s="20" t="s">
        <v>59</v>
      </c>
      <c r="C23" s="20"/>
      <c r="D23" s="21" t="s">
        <v>20</v>
      </c>
      <c r="E23" s="52">
        <v>6</v>
      </c>
      <c r="F23" s="52" t="s">
        <v>54</v>
      </c>
      <c r="G23" s="23" t="s">
        <v>47</v>
      </c>
      <c r="H23" s="43">
        <v>394.69</v>
      </c>
      <c r="I23" s="43">
        <v>236.81</v>
      </c>
      <c r="J23" s="43">
        <v>78.94</v>
      </c>
      <c r="K23" s="43">
        <v>0</v>
      </c>
      <c r="L23" s="43">
        <v>78.94</v>
      </c>
      <c r="M23" s="24"/>
    </row>
    <row r="24" spans="1:14" ht="51" x14ac:dyDescent="0.25">
      <c r="A24" s="25">
        <v>3</v>
      </c>
      <c r="B24" s="32" t="s">
        <v>52</v>
      </c>
      <c r="C24" s="26"/>
      <c r="D24" s="21" t="s">
        <v>18</v>
      </c>
      <c r="E24" s="21">
        <v>4</v>
      </c>
      <c r="F24" s="21" t="s">
        <v>48</v>
      </c>
      <c r="G24" s="27" t="s">
        <v>49</v>
      </c>
      <c r="H24" s="43">
        <v>9611.5789473684217</v>
      </c>
      <c r="I24" s="43">
        <v>9131</v>
      </c>
      <c r="J24" s="43">
        <v>0</v>
      </c>
      <c r="K24" s="43">
        <v>480.5789473684211</v>
      </c>
      <c r="L24" s="43">
        <v>0</v>
      </c>
      <c r="M24" s="24"/>
    </row>
    <row r="25" spans="1:14" ht="51" x14ac:dyDescent="0.25">
      <c r="A25" s="97"/>
      <c r="B25" s="30" t="s">
        <v>50</v>
      </c>
      <c r="C25" s="20"/>
      <c r="D25" s="21" t="s">
        <v>18</v>
      </c>
      <c r="E25" s="21">
        <v>4</v>
      </c>
      <c r="F25" s="21" t="s">
        <v>48</v>
      </c>
      <c r="G25" s="27" t="s">
        <v>49</v>
      </c>
      <c r="H25" s="43">
        <v>5263.1578947368416</v>
      </c>
      <c r="I25" s="43">
        <v>5000</v>
      </c>
      <c r="J25" s="43">
        <v>0</v>
      </c>
      <c r="K25" s="43">
        <v>131.57894736842104</v>
      </c>
      <c r="L25" s="43">
        <v>131.57894736842104</v>
      </c>
      <c r="M25" s="24"/>
    </row>
    <row r="26" spans="1:14" ht="38.25" x14ac:dyDescent="0.25">
      <c r="A26" s="97"/>
      <c r="B26" s="20" t="s">
        <v>53</v>
      </c>
      <c r="C26" s="20"/>
      <c r="D26" s="21" t="s">
        <v>27</v>
      </c>
      <c r="E26" s="21">
        <v>2</v>
      </c>
      <c r="F26" s="21" t="s">
        <v>34</v>
      </c>
      <c r="G26" s="29" t="s">
        <v>36</v>
      </c>
      <c r="H26" s="64">
        <f>SUM(I26:L26)</f>
        <v>28695654</v>
      </c>
      <c r="I26" s="64">
        <v>24391305</v>
      </c>
      <c r="J26" s="64">
        <v>3238755</v>
      </c>
      <c r="K26" s="64">
        <v>315594</v>
      </c>
      <c r="L26" s="64">
        <v>750000</v>
      </c>
      <c r="M26" s="24"/>
      <c r="N26" s="51"/>
    </row>
    <row r="27" spans="1:14" ht="51" x14ac:dyDescent="0.25">
      <c r="A27" s="21">
        <v>5</v>
      </c>
      <c r="B27" s="30" t="s">
        <v>51</v>
      </c>
      <c r="C27" s="28"/>
      <c r="D27" s="21" t="s">
        <v>18</v>
      </c>
      <c r="E27" s="21">
        <v>4</v>
      </c>
      <c r="F27" s="21" t="s">
        <v>48</v>
      </c>
      <c r="G27" s="27" t="s">
        <v>49</v>
      </c>
      <c r="H27" s="43">
        <v>4210.54</v>
      </c>
      <c r="I27" s="43">
        <v>4000</v>
      </c>
      <c r="J27" s="43">
        <v>0</v>
      </c>
      <c r="K27" s="43">
        <v>210.54</v>
      </c>
      <c r="L27" s="43">
        <v>0</v>
      </c>
      <c r="M27" s="24"/>
    </row>
    <row r="28" spans="1:14" x14ac:dyDescent="0.25">
      <c r="A28" s="39">
        <v>2016</v>
      </c>
      <c r="B28" s="34"/>
      <c r="C28" s="35"/>
      <c r="D28" s="33"/>
      <c r="E28" s="33"/>
      <c r="F28" s="33"/>
      <c r="G28" s="36"/>
      <c r="H28" s="37"/>
      <c r="I28" s="37"/>
      <c r="J28" s="37"/>
      <c r="K28" s="37"/>
      <c r="L28" s="37"/>
      <c r="M28" s="38"/>
    </row>
    <row r="29" spans="1:14" ht="15" customHeight="1" x14ac:dyDescent="0.25">
      <c r="A29" s="95" t="s">
        <v>0</v>
      </c>
      <c r="B29" s="95" t="s">
        <v>1</v>
      </c>
      <c r="C29" s="95" t="s">
        <v>2</v>
      </c>
      <c r="D29" s="95" t="s">
        <v>7</v>
      </c>
      <c r="E29" s="95"/>
      <c r="F29" s="95"/>
      <c r="G29" s="95"/>
      <c r="H29" s="95" t="s">
        <v>8</v>
      </c>
      <c r="I29" s="95"/>
      <c r="J29" s="95"/>
      <c r="K29" s="95"/>
      <c r="L29" s="95"/>
      <c r="M29" s="95" t="s">
        <v>16</v>
      </c>
    </row>
    <row r="30" spans="1:14" ht="15" customHeight="1" x14ac:dyDescent="0.25">
      <c r="A30" s="95"/>
      <c r="B30" s="95"/>
      <c r="C30" s="95"/>
      <c r="D30" s="96" t="s">
        <v>3</v>
      </c>
      <c r="E30" s="96" t="s">
        <v>4</v>
      </c>
      <c r="F30" s="96" t="s">
        <v>5</v>
      </c>
      <c r="G30" s="96" t="s">
        <v>6</v>
      </c>
      <c r="H30" s="96" t="s">
        <v>11</v>
      </c>
      <c r="I30" s="96" t="s">
        <v>9</v>
      </c>
      <c r="J30" s="96"/>
      <c r="K30" s="96" t="s">
        <v>10</v>
      </c>
      <c r="L30" s="96"/>
      <c r="M30" s="95"/>
    </row>
    <row r="31" spans="1:14" ht="63.75" x14ac:dyDescent="0.25">
      <c r="A31" s="95"/>
      <c r="B31" s="95"/>
      <c r="C31" s="95"/>
      <c r="D31" s="96"/>
      <c r="E31" s="96"/>
      <c r="F31" s="96"/>
      <c r="G31" s="96"/>
      <c r="H31" s="96"/>
      <c r="I31" s="18" t="s">
        <v>12</v>
      </c>
      <c r="J31" s="18" t="s">
        <v>13</v>
      </c>
      <c r="K31" s="18" t="s">
        <v>14</v>
      </c>
      <c r="L31" s="18" t="s">
        <v>15</v>
      </c>
      <c r="M31" s="95"/>
    </row>
    <row r="32" spans="1:14" ht="25.5" x14ac:dyDescent="0.25">
      <c r="A32" s="98">
        <v>2</v>
      </c>
      <c r="B32" s="28" t="s">
        <v>56</v>
      </c>
      <c r="C32" s="19"/>
      <c r="D32" s="21" t="s">
        <v>20</v>
      </c>
      <c r="E32" s="52">
        <v>6</v>
      </c>
      <c r="F32" s="52" t="s">
        <v>54</v>
      </c>
      <c r="G32" s="22" t="s">
        <v>46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19"/>
    </row>
    <row r="33" spans="1:13" ht="25.5" x14ac:dyDescent="0.25">
      <c r="A33" s="99"/>
      <c r="B33" s="28" t="s">
        <v>55</v>
      </c>
      <c r="C33" s="19"/>
      <c r="D33" s="52" t="s">
        <v>20</v>
      </c>
      <c r="E33" s="52">
        <v>6</v>
      </c>
      <c r="F33" s="52" t="s">
        <v>54</v>
      </c>
      <c r="G33" s="22" t="s">
        <v>46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19"/>
    </row>
    <row r="34" spans="1:13" ht="25.5" x14ac:dyDescent="0.25">
      <c r="A34" s="100"/>
      <c r="B34" s="28" t="s">
        <v>57</v>
      </c>
      <c r="C34" s="19"/>
      <c r="D34" s="21" t="s">
        <v>20</v>
      </c>
      <c r="E34" s="52">
        <v>6</v>
      </c>
      <c r="F34" s="52" t="s">
        <v>54</v>
      </c>
      <c r="G34" s="22" t="s">
        <v>46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19"/>
    </row>
    <row r="35" spans="1:13" ht="25.5" x14ac:dyDescent="0.25">
      <c r="A35" s="100"/>
      <c r="B35" s="30" t="s">
        <v>58</v>
      </c>
      <c r="C35" s="20"/>
      <c r="D35" s="21" t="s">
        <v>20</v>
      </c>
      <c r="E35" s="52">
        <v>6</v>
      </c>
      <c r="F35" s="52" t="s">
        <v>54</v>
      </c>
      <c r="G35" s="22" t="s">
        <v>46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19"/>
    </row>
    <row r="36" spans="1:13" ht="25.5" x14ac:dyDescent="0.25">
      <c r="A36" s="101"/>
      <c r="B36" s="20" t="s">
        <v>59</v>
      </c>
      <c r="C36" s="20"/>
      <c r="D36" s="21" t="s">
        <v>20</v>
      </c>
      <c r="E36" s="52">
        <v>6</v>
      </c>
      <c r="F36" s="52" t="s">
        <v>54</v>
      </c>
      <c r="G36" s="23" t="s">
        <v>47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24"/>
    </row>
    <row r="37" spans="1:13" ht="51" x14ac:dyDescent="0.25">
      <c r="A37" s="25">
        <v>3</v>
      </c>
      <c r="B37" s="32" t="s">
        <v>52</v>
      </c>
      <c r="C37" s="26"/>
      <c r="D37" s="21" t="s">
        <v>18</v>
      </c>
      <c r="E37" s="21">
        <v>4</v>
      </c>
      <c r="F37" s="21" t="s">
        <v>48</v>
      </c>
      <c r="G37" s="27" t="s">
        <v>49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24"/>
    </row>
    <row r="38" spans="1:13" ht="51" x14ac:dyDescent="0.25">
      <c r="A38" s="97"/>
      <c r="B38" s="30" t="s">
        <v>50</v>
      </c>
      <c r="C38" s="20"/>
      <c r="D38" s="21" t="s">
        <v>18</v>
      </c>
      <c r="E38" s="21">
        <v>4</v>
      </c>
      <c r="F38" s="21" t="s">
        <v>48</v>
      </c>
      <c r="G38" s="27" t="s">
        <v>49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24"/>
    </row>
    <row r="39" spans="1:13" ht="38.25" x14ac:dyDescent="0.25">
      <c r="A39" s="97"/>
      <c r="B39" s="20" t="s">
        <v>53</v>
      </c>
      <c r="C39" s="20"/>
      <c r="D39" s="21" t="s">
        <v>27</v>
      </c>
      <c r="E39" s="21">
        <v>2</v>
      </c>
      <c r="F39" s="21" t="s">
        <v>34</v>
      </c>
      <c r="G39" s="29" t="s">
        <v>36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24"/>
    </row>
    <row r="40" spans="1:13" ht="51" x14ac:dyDescent="0.25">
      <c r="A40" s="21">
        <v>5</v>
      </c>
      <c r="B40" s="30" t="s">
        <v>51</v>
      </c>
      <c r="C40" s="28"/>
      <c r="D40" s="21" t="s">
        <v>18</v>
      </c>
      <c r="E40" s="21">
        <v>4</v>
      </c>
      <c r="F40" s="21" t="s">
        <v>48</v>
      </c>
      <c r="G40" s="27" t="s">
        <v>49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24"/>
    </row>
    <row r="41" spans="1:13" x14ac:dyDescent="0.25">
      <c r="A41" s="39">
        <v>2017</v>
      </c>
      <c r="B41" s="34"/>
      <c r="C41" s="35"/>
      <c r="D41" s="33"/>
      <c r="E41" s="33"/>
      <c r="F41" s="33"/>
      <c r="G41" s="36"/>
      <c r="H41" s="40"/>
      <c r="I41" s="40"/>
      <c r="J41" s="40"/>
      <c r="K41" s="40"/>
      <c r="L41" s="40"/>
      <c r="M41" s="38"/>
    </row>
    <row r="42" spans="1:13" ht="15" customHeight="1" x14ac:dyDescent="0.25">
      <c r="A42" s="95" t="s">
        <v>0</v>
      </c>
      <c r="B42" s="95" t="s">
        <v>1</v>
      </c>
      <c r="C42" s="95" t="s">
        <v>2</v>
      </c>
      <c r="D42" s="95" t="s">
        <v>7</v>
      </c>
      <c r="E42" s="95"/>
      <c r="F42" s="95"/>
      <c r="G42" s="95"/>
      <c r="H42" s="95" t="s">
        <v>8</v>
      </c>
      <c r="I42" s="95"/>
      <c r="J42" s="95"/>
      <c r="K42" s="95"/>
      <c r="L42" s="95"/>
      <c r="M42" s="95" t="s">
        <v>16</v>
      </c>
    </row>
    <row r="43" spans="1:13" ht="15" customHeight="1" x14ac:dyDescent="0.25">
      <c r="A43" s="95"/>
      <c r="B43" s="95"/>
      <c r="C43" s="95"/>
      <c r="D43" s="96" t="s">
        <v>3</v>
      </c>
      <c r="E43" s="96" t="s">
        <v>4</v>
      </c>
      <c r="F43" s="96" t="s">
        <v>5</v>
      </c>
      <c r="G43" s="96" t="s">
        <v>6</v>
      </c>
      <c r="H43" s="96" t="s">
        <v>11</v>
      </c>
      <c r="I43" s="96" t="s">
        <v>9</v>
      </c>
      <c r="J43" s="96"/>
      <c r="K43" s="96" t="s">
        <v>10</v>
      </c>
      <c r="L43" s="96"/>
      <c r="M43" s="95"/>
    </row>
    <row r="44" spans="1:13" ht="63.75" x14ac:dyDescent="0.25">
      <c r="A44" s="95"/>
      <c r="B44" s="95"/>
      <c r="C44" s="95"/>
      <c r="D44" s="96"/>
      <c r="E44" s="96"/>
      <c r="F44" s="96"/>
      <c r="G44" s="96"/>
      <c r="H44" s="96"/>
      <c r="I44" s="18" t="s">
        <v>12</v>
      </c>
      <c r="J44" s="18" t="s">
        <v>13</v>
      </c>
      <c r="K44" s="18" t="s">
        <v>14</v>
      </c>
      <c r="L44" s="18" t="s">
        <v>15</v>
      </c>
      <c r="M44" s="95"/>
    </row>
    <row r="45" spans="1:13" ht="25.5" x14ac:dyDescent="0.25">
      <c r="A45" s="98">
        <v>2</v>
      </c>
      <c r="B45" s="28" t="s">
        <v>56</v>
      </c>
      <c r="C45" s="19"/>
      <c r="D45" s="21" t="s">
        <v>20</v>
      </c>
      <c r="E45" s="52">
        <v>6</v>
      </c>
      <c r="F45" s="52" t="s">
        <v>54</v>
      </c>
      <c r="G45" s="22" t="s">
        <v>46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19"/>
    </row>
    <row r="46" spans="1:13" ht="25.5" x14ac:dyDescent="0.25">
      <c r="A46" s="99"/>
      <c r="B46" s="28" t="s">
        <v>55</v>
      </c>
      <c r="C46" s="19"/>
      <c r="D46" s="52" t="s">
        <v>20</v>
      </c>
      <c r="E46" s="52">
        <v>6</v>
      </c>
      <c r="F46" s="52" t="s">
        <v>54</v>
      </c>
      <c r="G46" s="22" t="s">
        <v>46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19"/>
    </row>
    <row r="47" spans="1:13" ht="25.5" x14ac:dyDescent="0.25">
      <c r="A47" s="100"/>
      <c r="B47" s="28" t="s">
        <v>57</v>
      </c>
      <c r="C47" s="19"/>
      <c r="D47" s="21" t="s">
        <v>20</v>
      </c>
      <c r="E47" s="52">
        <v>6</v>
      </c>
      <c r="F47" s="52" t="s">
        <v>54</v>
      </c>
      <c r="G47" s="22" t="s">
        <v>46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19"/>
    </row>
    <row r="48" spans="1:13" ht="25.5" x14ac:dyDescent="0.25">
      <c r="A48" s="100"/>
      <c r="B48" s="30" t="s">
        <v>58</v>
      </c>
      <c r="C48" s="20"/>
      <c r="D48" s="21" t="s">
        <v>20</v>
      </c>
      <c r="E48" s="52">
        <v>6</v>
      </c>
      <c r="F48" s="52" t="s">
        <v>54</v>
      </c>
      <c r="G48" s="22" t="s">
        <v>46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19"/>
    </row>
    <row r="49" spans="1:15" ht="25.5" x14ac:dyDescent="0.25">
      <c r="A49" s="101"/>
      <c r="B49" s="20" t="s">
        <v>59</v>
      </c>
      <c r="C49" s="20"/>
      <c r="D49" s="21" t="s">
        <v>20</v>
      </c>
      <c r="E49" s="52">
        <v>6</v>
      </c>
      <c r="F49" s="52" t="s">
        <v>54</v>
      </c>
      <c r="G49" s="23" t="s">
        <v>47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24"/>
    </row>
    <row r="50" spans="1:15" ht="51" x14ac:dyDescent="0.25">
      <c r="A50" s="25">
        <v>3</v>
      </c>
      <c r="B50" s="32" t="s">
        <v>52</v>
      </c>
      <c r="C50" s="26"/>
      <c r="D50" s="21" t="s">
        <v>18</v>
      </c>
      <c r="E50" s="21">
        <v>4</v>
      </c>
      <c r="F50" s="21" t="s">
        <v>48</v>
      </c>
      <c r="G50" s="27" t="s">
        <v>49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24"/>
    </row>
    <row r="51" spans="1:15" ht="51" x14ac:dyDescent="0.25">
      <c r="A51" s="97"/>
      <c r="B51" s="30" t="s">
        <v>50</v>
      </c>
      <c r="C51" s="20"/>
      <c r="D51" s="21" t="s">
        <v>18</v>
      </c>
      <c r="E51" s="21">
        <v>4</v>
      </c>
      <c r="F51" s="21" t="s">
        <v>48</v>
      </c>
      <c r="G51" s="27" t="s">
        <v>49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24"/>
    </row>
    <row r="52" spans="1:15" ht="38.25" x14ac:dyDescent="0.25">
      <c r="A52" s="97"/>
      <c r="B52" s="20" t="s">
        <v>53</v>
      </c>
      <c r="C52" s="20"/>
      <c r="D52" s="21" t="s">
        <v>27</v>
      </c>
      <c r="E52" s="21">
        <v>2</v>
      </c>
      <c r="F52" s="21" t="s">
        <v>34</v>
      </c>
      <c r="G52" s="29" t="s">
        <v>36</v>
      </c>
      <c r="H52" s="63">
        <v>899937</v>
      </c>
      <c r="I52" s="63">
        <v>764946</v>
      </c>
      <c r="J52" s="63">
        <v>134991</v>
      </c>
      <c r="K52" s="31">
        <v>0</v>
      </c>
      <c r="L52" s="31">
        <v>0</v>
      </c>
      <c r="M52" s="24"/>
    </row>
    <row r="53" spans="1:15" ht="51" x14ac:dyDescent="0.25">
      <c r="A53" s="21">
        <v>5</v>
      </c>
      <c r="B53" s="30" t="s">
        <v>51</v>
      </c>
      <c r="C53" s="28"/>
      <c r="D53" s="21" t="s">
        <v>18</v>
      </c>
      <c r="E53" s="21">
        <v>4</v>
      </c>
      <c r="F53" s="21" t="s">
        <v>48</v>
      </c>
      <c r="G53" s="27" t="s">
        <v>49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24"/>
    </row>
    <row r="54" spans="1:15" x14ac:dyDescent="0.25">
      <c r="A54" s="39">
        <v>2018</v>
      </c>
      <c r="B54" s="34"/>
      <c r="C54" s="35"/>
      <c r="D54" s="33"/>
      <c r="E54" s="33"/>
      <c r="F54" s="33"/>
      <c r="G54" s="36"/>
      <c r="H54" s="40"/>
      <c r="I54" s="40"/>
      <c r="J54" s="40"/>
      <c r="K54" s="40"/>
      <c r="L54" s="40"/>
      <c r="M54" s="38"/>
    </row>
    <row r="55" spans="1:15" ht="15" customHeight="1" x14ac:dyDescent="0.25">
      <c r="A55" s="95" t="s">
        <v>0</v>
      </c>
      <c r="B55" s="95" t="s">
        <v>1</v>
      </c>
      <c r="C55" s="95" t="s">
        <v>2</v>
      </c>
      <c r="D55" s="95" t="s">
        <v>7</v>
      </c>
      <c r="E55" s="95"/>
      <c r="F55" s="95"/>
      <c r="G55" s="95"/>
      <c r="H55" s="95" t="s">
        <v>8</v>
      </c>
      <c r="I55" s="95"/>
      <c r="J55" s="95"/>
      <c r="K55" s="95"/>
      <c r="L55" s="95"/>
      <c r="M55" s="95" t="s">
        <v>16</v>
      </c>
    </row>
    <row r="56" spans="1:15" ht="15" customHeight="1" x14ac:dyDescent="0.25">
      <c r="A56" s="95"/>
      <c r="B56" s="95"/>
      <c r="C56" s="95"/>
      <c r="D56" s="96" t="s">
        <v>3</v>
      </c>
      <c r="E56" s="96" t="s">
        <v>4</v>
      </c>
      <c r="F56" s="96" t="s">
        <v>5</v>
      </c>
      <c r="G56" s="96" t="s">
        <v>6</v>
      </c>
      <c r="H56" s="96" t="s">
        <v>11</v>
      </c>
      <c r="I56" s="96" t="s">
        <v>9</v>
      </c>
      <c r="J56" s="96"/>
      <c r="K56" s="96" t="s">
        <v>10</v>
      </c>
      <c r="L56" s="96"/>
      <c r="M56" s="95"/>
    </row>
    <row r="57" spans="1:15" ht="63.75" x14ac:dyDescent="0.25">
      <c r="A57" s="95"/>
      <c r="B57" s="95"/>
      <c r="C57" s="95"/>
      <c r="D57" s="96"/>
      <c r="E57" s="96"/>
      <c r="F57" s="96"/>
      <c r="G57" s="96"/>
      <c r="H57" s="96"/>
      <c r="I57" s="18" t="s">
        <v>12</v>
      </c>
      <c r="J57" s="18" t="s">
        <v>13</v>
      </c>
      <c r="K57" s="18" t="s">
        <v>14</v>
      </c>
      <c r="L57" s="18" t="s">
        <v>15</v>
      </c>
      <c r="M57" s="95"/>
    </row>
    <row r="58" spans="1:15" ht="25.5" x14ac:dyDescent="0.25">
      <c r="A58" s="98">
        <v>2</v>
      </c>
      <c r="B58" s="28" t="s">
        <v>56</v>
      </c>
      <c r="C58" s="19"/>
      <c r="D58" s="21" t="s">
        <v>20</v>
      </c>
      <c r="E58" s="52">
        <v>6</v>
      </c>
      <c r="F58" s="52" t="s">
        <v>54</v>
      </c>
      <c r="G58" s="22" t="s">
        <v>46</v>
      </c>
      <c r="H58" s="31">
        <v>3522.76</v>
      </c>
      <c r="I58" s="31">
        <f t="shared" ref="I58:K58" si="3">I19*0.5</f>
        <v>1056.8295000000001</v>
      </c>
      <c r="J58" s="31">
        <v>352.27</v>
      </c>
      <c r="K58" s="31">
        <f t="shared" si="3"/>
        <v>0</v>
      </c>
      <c r="L58" s="31">
        <v>2113.66</v>
      </c>
      <c r="M58" s="19"/>
    </row>
    <row r="59" spans="1:15" ht="25.5" x14ac:dyDescent="0.25">
      <c r="A59" s="99"/>
      <c r="B59" s="28" t="s">
        <v>55</v>
      </c>
      <c r="C59" s="19"/>
      <c r="D59" s="52" t="s">
        <v>20</v>
      </c>
      <c r="E59" s="52">
        <v>6</v>
      </c>
      <c r="F59" s="52" t="s">
        <v>54</v>
      </c>
      <c r="G59" s="22" t="s">
        <v>46</v>
      </c>
      <c r="H59" s="31">
        <f>H20*0.5</f>
        <v>1000</v>
      </c>
      <c r="I59" s="31">
        <f t="shared" ref="I59:L59" si="4">I20*0.5</f>
        <v>300</v>
      </c>
      <c r="J59" s="31">
        <f t="shared" si="4"/>
        <v>100</v>
      </c>
      <c r="K59" s="31">
        <f t="shared" si="4"/>
        <v>0</v>
      </c>
      <c r="L59" s="31">
        <f t="shared" si="4"/>
        <v>600</v>
      </c>
      <c r="M59" s="19"/>
    </row>
    <row r="60" spans="1:15" ht="25.5" x14ac:dyDescent="0.25">
      <c r="A60" s="100"/>
      <c r="B60" s="28" t="s">
        <v>57</v>
      </c>
      <c r="C60" s="19"/>
      <c r="D60" s="21" t="s">
        <v>20</v>
      </c>
      <c r="E60" s="52">
        <v>6</v>
      </c>
      <c r="F60" s="52" t="s">
        <v>54</v>
      </c>
      <c r="G60" s="22" t="s">
        <v>46</v>
      </c>
      <c r="H60" s="31">
        <f>H21*0.5</f>
        <v>2222.2222222222222</v>
      </c>
      <c r="I60" s="31">
        <f t="shared" ref="I60:L60" si="5">I21*0.5</f>
        <v>750</v>
      </c>
      <c r="J60" s="31">
        <f t="shared" si="5"/>
        <v>250</v>
      </c>
      <c r="K60" s="31">
        <f t="shared" si="5"/>
        <v>0</v>
      </c>
      <c r="L60" s="31">
        <f t="shared" si="5"/>
        <v>1222.2222222222222</v>
      </c>
      <c r="M60" s="19"/>
    </row>
    <row r="61" spans="1:15" ht="25.5" x14ac:dyDescent="0.25">
      <c r="A61" s="100"/>
      <c r="B61" s="30" t="s">
        <v>58</v>
      </c>
      <c r="C61" s="20"/>
      <c r="D61" s="21" t="s">
        <v>20</v>
      </c>
      <c r="E61" s="52">
        <v>6</v>
      </c>
      <c r="F61" s="52" t="s">
        <v>54</v>
      </c>
      <c r="G61" s="22" t="s">
        <v>46</v>
      </c>
      <c r="H61" s="31">
        <f>H22*0.5</f>
        <v>1000</v>
      </c>
      <c r="I61" s="31">
        <f t="shared" ref="I61:L61" si="6">I22*0.5</f>
        <v>375</v>
      </c>
      <c r="J61" s="31">
        <f t="shared" si="6"/>
        <v>125</v>
      </c>
      <c r="K61" s="31">
        <f t="shared" si="6"/>
        <v>0</v>
      </c>
      <c r="L61" s="31">
        <f t="shared" si="6"/>
        <v>500</v>
      </c>
      <c r="M61" s="19"/>
    </row>
    <row r="62" spans="1:15" ht="25.5" x14ac:dyDescent="0.25">
      <c r="A62" s="101"/>
      <c r="B62" s="20" t="s">
        <v>59</v>
      </c>
      <c r="C62" s="20"/>
      <c r="D62" s="21" t="s">
        <v>20</v>
      </c>
      <c r="E62" s="52">
        <v>6</v>
      </c>
      <c r="F62" s="52" t="s">
        <v>54</v>
      </c>
      <c r="G62" s="23" t="s">
        <v>47</v>
      </c>
      <c r="H62" s="31">
        <v>197.35</v>
      </c>
      <c r="I62" s="31">
        <f t="shared" ref="I62:L62" si="7">I23*0.5</f>
        <v>118.405</v>
      </c>
      <c r="J62" s="31">
        <f t="shared" si="7"/>
        <v>39.47</v>
      </c>
      <c r="K62" s="31">
        <f t="shared" si="7"/>
        <v>0</v>
      </c>
      <c r="L62" s="31">
        <f t="shared" si="7"/>
        <v>39.47</v>
      </c>
      <c r="M62" s="24"/>
      <c r="N62" s="51"/>
    </row>
    <row r="63" spans="1:15" ht="51" x14ac:dyDescent="0.25">
      <c r="A63" s="25">
        <v>3</v>
      </c>
      <c r="B63" s="32" t="s">
        <v>52</v>
      </c>
      <c r="C63" s="26"/>
      <c r="D63" s="21" t="s">
        <v>18</v>
      </c>
      <c r="E63" s="21">
        <v>4</v>
      </c>
      <c r="F63" s="21" t="s">
        <v>48</v>
      </c>
      <c r="G63" s="27" t="s">
        <v>49</v>
      </c>
      <c r="H63" s="31">
        <f>H24*0.3</f>
        <v>2883.4736842105262</v>
      </c>
      <c r="I63" s="31">
        <f t="shared" ref="I63:L63" si="8">I24*0.3</f>
        <v>2739.2999999999997</v>
      </c>
      <c r="J63" s="31">
        <f t="shared" si="8"/>
        <v>0</v>
      </c>
      <c r="K63" s="31">
        <f t="shared" si="8"/>
        <v>144.17368421052632</v>
      </c>
      <c r="L63" s="31">
        <f t="shared" si="8"/>
        <v>0</v>
      </c>
      <c r="M63" s="24"/>
    </row>
    <row r="64" spans="1:15" ht="51" x14ac:dyDescent="0.25">
      <c r="A64" s="97"/>
      <c r="B64" s="30" t="s">
        <v>50</v>
      </c>
      <c r="C64" s="20"/>
      <c r="D64" s="21" t="s">
        <v>18</v>
      </c>
      <c r="E64" s="21">
        <v>4</v>
      </c>
      <c r="F64" s="21" t="s">
        <v>48</v>
      </c>
      <c r="G64" s="27" t="s">
        <v>49</v>
      </c>
      <c r="H64" s="31">
        <v>1578.94</v>
      </c>
      <c r="I64" s="31">
        <f t="shared" ref="I64:L64" si="9">I25*0.3</f>
        <v>1500</v>
      </c>
      <c r="J64" s="31">
        <f t="shared" si="9"/>
        <v>0</v>
      </c>
      <c r="K64" s="31">
        <f t="shared" si="9"/>
        <v>39.473684210526308</v>
      </c>
      <c r="L64" s="31">
        <f t="shared" si="9"/>
        <v>39.473684210526308</v>
      </c>
      <c r="M64" s="24"/>
      <c r="O64" s="6"/>
    </row>
    <row r="65" spans="1:15" ht="38.25" x14ac:dyDescent="0.25">
      <c r="A65" s="97"/>
      <c r="B65" s="20" t="s">
        <v>53</v>
      </c>
      <c r="C65" s="20"/>
      <c r="D65" s="21" t="s">
        <v>27</v>
      </c>
      <c r="E65" s="21">
        <v>2</v>
      </c>
      <c r="F65" s="21" t="s">
        <v>34</v>
      </c>
      <c r="G65" s="29" t="s">
        <v>36</v>
      </c>
      <c r="H65" s="63">
        <v>2568455</v>
      </c>
      <c r="I65" s="63">
        <v>2183187</v>
      </c>
      <c r="J65" s="63">
        <v>323838</v>
      </c>
      <c r="K65" s="63">
        <v>61430</v>
      </c>
      <c r="L65" s="63">
        <v>0</v>
      </c>
      <c r="M65" s="24"/>
      <c r="N65" s="78"/>
      <c r="O65" s="59">
        <f>SUM(I65:L65)</f>
        <v>2568455</v>
      </c>
    </row>
    <row r="66" spans="1:15" ht="51" x14ac:dyDescent="0.25">
      <c r="A66" s="21">
        <v>5</v>
      </c>
      <c r="B66" s="30" t="s">
        <v>51</v>
      </c>
      <c r="C66" s="28"/>
      <c r="D66" s="21" t="s">
        <v>18</v>
      </c>
      <c r="E66" s="21">
        <v>4</v>
      </c>
      <c r="F66" s="21" t="s">
        <v>48</v>
      </c>
      <c r="G66" s="27" t="s">
        <v>49</v>
      </c>
      <c r="H66" s="31">
        <f>H27*0.3</f>
        <v>1263.162</v>
      </c>
      <c r="I66" s="31">
        <f t="shared" ref="I66:L66" si="10">I27*0.3</f>
        <v>1200</v>
      </c>
      <c r="J66" s="31">
        <f t="shared" si="10"/>
        <v>0</v>
      </c>
      <c r="K66" s="31">
        <f t="shared" si="10"/>
        <v>63.161999999999992</v>
      </c>
      <c r="L66" s="31">
        <f t="shared" si="10"/>
        <v>0</v>
      </c>
      <c r="M66" s="24"/>
      <c r="N66" s="78"/>
      <c r="O66" s="6"/>
    </row>
    <row r="67" spans="1:15" x14ac:dyDescent="0.25">
      <c r="A67" s="39">
        <v>2019</v>
      </c>
      <c r="B67" s="34"/>
      <c r="C67" s="35"/>
      <c r="D67" s="33"/>
      <c r="E67" s="33"/>
      <c r="F67" s="33"/>
      <c r="G67" s="36"/>
      <c r="H67" s="40"/>
      <c r="I67" s="40"/>
      <c r="J67" s="40"/>
      <c r="K67" s="40"/>
      <c r="L67" s="40"/>
      <c r="M67" s="38"/>
      <c r="N67" s="78"/>
      <c r="O67" s="6"/>
    </row>
    <row r="68" spans="1:15" ht="15" customHeight="1" x14ac:dyDescent="0.25">
      <c r="A68" s="95" t="s">
        <v>0</v>
      </c>
      <c r="B68" s="95" t="s">
        <v>1</v>
      </c>
      <c r="C68" s="95" t="s">
        <v>2</v>
      </c>
      <c r="D68" s="95" t="s">
        <v>7</v>
      </c>
      <c r="E68" s="95"/>
      <c r="F68" s="95"/>
      <c r="G68" s="95"/>
      <c r="H68" s="95" t="s">
        <v>8</v>
      </c>
      <c r="I68" s="95"/>
      <c r="J68" s="95"/>
      <c r="K68" s="95"/>
      <c r="L68" s="95"/>
      <c r="M68" s="95" t="s">
        <v>16</v>
      </c>
      <c r="N68" s="78"/>
      <c r="O68" s="6"/>
    </row>
    <row r="69" spans="1:15" ht="15" customHeight="1" x14ac:dyDescent="0.25">
      <c r="A69" s="95"/>
      <c r="B69" s="95"/>
      <c r="C69" s="95"/>
      <c r="D69" s="96" t="s">
        <v>3</v>
      </c>
      <c r="E69" s="96" t="s">
        <v>4</v>
      </c>
      <c r="F69" s="96" t="s">
        <v>5</v>
      </c>
      <c r="G69" s="96" t="s">
        <v>6</v>
      </c>
      <c r="H69" s="96" t="s">
        <v>11</v>
      </c>
      <c r="I69" s="96" t="s">
        <v>9</v>
      </c>
      <c r="J69" s="96"/>
      <c r="K69" s="96" t="s">
        <v>10</v>
      </c>
      <c r="L69" s="96"/>
      <c r="M69" s="95"/>
      <c r="N69" s="78"/>
      <c r="O69" s="6"/>
    </row>
    <row r="70" spans="1:15" ht="63.75" x14ac:dyDescent="0.25">
      <c r="A70" s="95"/>
      <c r="B70" s="95"/>
      <c r="C70" s="95"/>
      <c r="D70" s="96"/>
      <c r="E70" s="96"/>
      <c r="F70" s="96"/>
      <c r="G70" s="96"/>
      <c r="H70" s="96"/>
      <c r="I70" s="18" t="s">
        <v>12</v>
      </c>
      <c r="J70" s="18" t="s">
        <v>13</v>
      </c>
      <c r="K70" s="18" t="s">
        <v>14</v>
      </c>
      <c r="L70" s="18" t="s">
        <v>15</v>
      </c>
      <c r="M70" s="95"/>
      <c r="N70" s="78"/>
      <c r="O70" s="6"/>
    </row>
    <row r="71" spans="1:15" ht="25.5" x14ac:dyDescent="0.25">
      <c r="A71" s="98">
        <v>2</v>
      </c>
      <c r="B71" s="28" t="s">
        <v>56</v>
      </c>
      <c r="C71" s="19"/>
      <c r="D71" s="21" t="s">
        <v>20</v>
      </c>
      <c r="E71" s="52">
        <v>6</v>
      </c>
      <c r="F71" s="52" t="s">
        <v>54</v>
      </c>
      <c r="G71" s="22" t="s">
        <v>46</v>
      </c>
      <c r="H71" s="31">
        <f>H19*0.3</f>
        <v>2113.6589999999997</v>
      </c>
      <c r="I71" s="31">
        <f t="shared" ref="I71:L71" si="11">I19*0.3</f>
        <v>634.09770000000003</v>
      </c>
      <c r="J71" s="31">
        <v>211.36</v>
      </c>
      <c r="K71" s="31">
        <f t="shared" si="11"/>
        <v>0</v>
      </c>
      <c r="L71" s="31">
        <f t="shared" si="11"/>
        <v>1268.1989999999998</v>
      </c>
      <c r="M71" s="19"/>
      <c r="N71" s="78"/>
      <c r="O71" s="6"/>
    </row>
    <row r="72" spans="1:15" ht="25.5" x14ac:dyDescent="0.25">
      <c r="A72" s="99"/>
      <c r="B72" s="28" t="s">
        <v>55</v>
      </c>
      <c r="C72" s="19"/>
      <c r="D72" s="52" t="s">
        <v>20</v>
      </c>
      <c r="E72" s="52">
        <v>6</v>
      </c>
      <c r="F72" s="52" t="s">
        <v>54</v>
      </c>
      <c r="G72" s="22" t="s">
        <v>46</v>
      </c>
      <c r="H72" s="31">
        <f>H20*0.3</f>
        <v>600</v>
      </c>
      <c r="I72" s="31">
        <f t="shared" ref="I72:L72" si="12">I20*0.3</f>
        <v>180</v>
      </c>
      <c r="J72" s="31">
        <f t="shared" si="12"/>
        <v>60</v>
      </c>
      <c r="K72" s="31">
        <f t="shared" si="12"/>
        <v>0</v>
      </c>
      <c r="L72" s="31">
        <f t="shared" si="12"/>
        <v>360</v>
      </c>
      <c r="M72" s="19"/>
      <c r="N72" s="78"/>
      <c r="O72" s="6"/>
    </row>
    <row r="73" spans="1:15" ht="25.5" x14ac:dyDescent="0.25">
      <c r="A73" s="100"/>
      <c r="B73" s="28" t="s">
        <v>57</v>
      </c>
      <c r="C73" s="19"/>
      <c r="D73" s="21" t="s">
        <v>20</v>
      </c>
      <c r="E73" s="52">
        <v>6</v>
      </c>
      <c r="F73" s="52" t="s">
        <v>54</v>
      </c>
      <c r="G73" s="22" t="s">
        <v>46</v>
      </c>
      <c r="H73" s="31">
        <f>H21*0.3</f>
        <v>1333.3333333333333</v>
      </c>
      <c r="I73" s="31">
        <f t="shared" ref="I73:L73" si="13">I21*0.3</f>
        <v>450</v>
      </c>
      <c r="J73" s="31">
        <f t="shared" si="13"/>
        <v>150</v>
      </c>
      <c r="K73" s="31">
        <f t="shared" si="13"/>
        <v>0</v>
      </c>
      <c r="L73" s="31">
        <f t="shared" si="13"/>
        <v>733.33333333333326</v>
      </c>
      <c r="M73" s="19"/>
      <c r="N73" s="78"/>
      <c r="O73" s="6"/>
    </row>
    <row r="74" spans="1:15" ht="25.5" x14ac:dyDescent="0.25">
      <c r="A74" s="100"/>
      <c r="B74" s="30" t="s">
        <v>58</v>
      </c>
      <c r="C74" s="20"/>
      <c r="D74" s="21" t="s">
        <v>20</v>
      </c>
      <c r="E74" s="52">
        <v>6</v>
      </c>
      <c r="F74" s="52" t="s">
        <v>54</v>
      </c>
      <c r="G74" s="22" t="s">
        <v>46</v>
      </c>
      <c r="H74" s="31">
        <f>H22*0.5</f>
        <v>1000</v>
      </c>
      <c r="I74" s="31">
        <f t="shared" ref="I74:L74" si="14">I22*0.5</f>
        <v>375</v>
      </c>
      <c r="J74" s="31">
        <f t="shared" si="14"/>
        <v>125</v>
      </c>
      <c r="K74" s="31">
        <f t="shared" si="14"/>
        <v>0</v>
      </c>
      <c r="L74" s="31">
        <f t="shared" si="14"/>
        <v>500</v>
      </c>
      <c r="M74" s="19"/>
      <c r="N74" s="78"/>
      <c r="O74" s="6"/>
    </row>
    <row r="75" spans="1:15" ht="25.5" x14ac:dyDescent="0.25">
      <c r="A75" s="101"/>
      <c r="B75" s="20" t="s">
        <v>59</v>
      </c>
      <c r="C75" s="20"/>
      <c r="D75" s="21" t="s">
        <v>20</v>
      </c>
      <c r="E75" s="52">
        <v>6</v>
      </c>
      <c r="F75" s="52" t="s">
        <v>54</v>
      </c>
      <c r="G75" s="23" t="s">
        <v>47</v>
      </c>
      <c r="H75" s="31">
        <v>78.94</v>
      </c>
      <c r="I75" s="31">
        <f t="shared" ref="I75:L75" si="15">I23*0.2</f>
        <v>47.362000000000002</v>
      </c>
      <c r="J75" s="31">
        <f t="shared" si="15"/>
        <v>15.788</v>
      </c>
      <c r="K75" s="31">
        <f t="shared" si="15"/>
        <v>0</v>
      </c>
      <c r="L75" s="31">
        <f t="shared" si="15"/>
        <v>15.788</v>
      </c>
      <c r="M75" s="24"/>
      <c r="N75" s="78"/>
      <c r="O75" s="6"/>
    </row>
    <row r="76" spans="1:15" ht="51" x14ac:dyDescent="0.25">
      <c r="A76" s="25">
        <v>3</v>
      </c>
      <c r="B76" s="32" t="s">
        <v>52</v>
      </c>
      <c r="C76" s="26"/>
      <c r="D76" s="21" t="s">
        <v>18</v>
      </c>
      <c r="E76" s="21">
        <v>4</v>
      </c>
      <c r="F76" s="21" t="s">
        <v>48</v>
      </c>
      <c r="G76" s="27" t="s">
        <v>49</v>
      </c>
      <c r="H76" s="31">
        <f>H24*0.25</f>
        <v>2402.8947368421054</v>
      </c>
      <c r="I76" s="31">
        <f t="shared" ref="I76:L76" si="16">I24*0.25</f>
        <v>2282.75</v>
      </c>
      <c r="J76" s="31">
        <f t="shared" si="16"/>
        <v>0</v>
      </c>
      <c r="K76" s="31">
        <f t="shared" si="16"/>
        <v>120.14473684210527</v>
      </c>
      <c r="L76" s="31">
        <f t="shared" si="16"/>
        <v>0</v>
      </c>
      <c r="M76" s="24"/>
      <c r="N76" s="78"/>
      <c r="O76" s="6"/>
    </row>
    <row r="77" spans="1:15" ht="51" x14ac:dyDescent="0.25">
      <c r="A77" s="97"/>
      <c r="B77" s="30" t="s">
        <v>50</v>
      </c>
      <c r="C77" s="20"/>
      <c r="D77" s="21" t="s">
        <v>18</v>
      </c>
      <c r="E77" s="21">
        <v>4</v>
      </c>
      <c r="F77" s="21" t="s">
        <v>48</v>
      </c>
      <c r="G77" s="27" t="s">
        <v>49</v>
      </c>
      <c r="H77" s="31">
        <v>1578.94</v>
      </c>
      <c r="I77" s="31">
        <f t="shared" ref="I77:L77" si="17">I25*0.3</f>
        <v>1500</v>
      </c>
      <c r="J77" s="31">
        <f t="shared" si="17"/>
        <v>0</v>
      </c>
      <c r="K77" s="31">
        <f t="shared" si="17"/>
        <v>39.473684210526308</v>
      </c>
      <c r="L77" s="31">
        <f t="shared" si="17"/>
        <v>39.473684210526308</v>
      </c>
      <c r="M77" s="24"/>
      <c r="N77" s="78"/>
      <c r="O77" s="6"/>
    </row>
    <row r="78" spans="1:15" ht="38.25" x14ac:dyDescent="0.25">
      <c r="A78" s="97"/>
      <c r="B78" s="20" t="s">
        <v>53</v>
      </c>
      <c r="C78" s="20"/>
      <c r="D78" s="21" t="s">
        <v>27</v>
      </c>
      <c r="E78" s="21">
        <v>2</v>
      </c>
      <c r="F78" s="21" t="s">
        <v>34</v>
      </c>
      <c r="G78" s="29" t="s">
        <v>36</v>
      </c>
      <c r="H78" s="63">
        <v>4215752</v>
      </c>
      <c r="I78" s="63">
        <v>3583389</v>
      </c>
      <c r="J78" s="63">
        <v>567306</v>
      </c>
      <c r="K78" s="63">
        <v>65057</v>
      </c>
      <c r="L78" s="63">
        <v>0</v>
      </c>
      <c r="M78" s="24"/>
      <c r="N78" s="78"/>
      <c r="O78" s="59">
        <f>SUM(I78:L78)</f>
        <v>4215752</v>
      </c>
    </row>
    <row r="79" spans="1:15" ht="51" x14ac:dyDescent="0.25">
      <c r="A79" s="21">
        <v>5</v>
      </c>
      <c r="B79" s="30" t="s">
        <v>51</v>
      </c>
      <c r="C79" s="28"/>
      <c r="D79" s="21" t="s">
        <v>18</v>
      </c>
      <c r="E79" s="21">
        <v>4</v>
      </c>
      <c r="F79" s="21" t="s">
        <v>48</v>
      </c>
      <c r="G79" s="27" t="s">
        <v>49</v>
      </c>
      <c r="H79" s="31">
        <f>H27*0.3</f>
        <v>1263.162</v>
      </c>
      <c r="I79" s="31">
        <f t="shared" ref="I79:L79" si="18">I27*0.3</f>
        <v>1200</v>
      </c>
      <c r="J79" s="31">
        <f t="shared" si="18"/>
        <v>0</v>
      </c>
      <c r="K79" s="31">
        <f t="shared" si="18"/>
        <v>63.161999999999992</v>
      </c>
      <c r="L79" s="31">
        <f t="shared" si="18"/>
        <v>0</v>
      </c>
      <c r="M79" s="24"/>
      <c r="N79" s="78"/>
      <c r="O79" s="6"/>
    </row>
    <row r="80" spans="1:15" x14ac:dyDescent="0.25">
      <c r="A80" s="39">
        <v>2020</v>
      </c>
      <c r="B80" s="34"/>
      <c r="C80" s="35"/>
      <c r="D80" s="33"/>
      <c r="E80" s="33"/>
      <c r="F80" s="33"/>
      <c r="G80" s="36"/>
      <c r="H80" s="40"/>
      <c r="I80" s="40"/>
      <c r="J80" s="40"/>
      <c r="K80" s="40"/>
      <c r="L80" s="40"/>
      <c r="M80" s="38"/>
      <c r="N80" s="78"/>
      <c r="O80" s="6"/>
    </row>
    <row r="81" spans="1:15" ht="15" customHeight="1" x14ac:dyDescent="0.25">
      <c r="A81" s="95" t="s">
        <v>0</v>
      </c>
      <c r="B81" s="95" t="s">
        <v>1</v>
      </c>
      <c r="C81" s="95" t="s">
        <v>2</v>
      </c>
      <c r="D81" s="95" t="s">
        <v>7</v>
      </c>
      <c r="E81" s="95"/>
      <c r="F81" s="95"/>
      <c r="G81" s="95"/>
      <c r="H81" s="95" t="s">
        <v>8</v>
      </c>
      <c r="I81" s="95"/>
      <c r="J81" s="95"/>
      <c r="K81" s="95"/>
      <c r="L81" s="95"/>
      <c r="M81" s="95" t="s">
        <v>16</v>
      </c>
      <c r="N81" s="78"/>
      <c r="O81" s="6"/>
    </row>
    <row r="82" spans="1:15" ht="15" customHeight="1" x14ac:dyDescent="0.25">
      <c r="A82" s="95"/>
      <c r="B82" s="95"/>
      <c r="C82" s="95"/>
      <c r="D82" s="96" t="s">
        <v>3</v>
      </c>
      <c r="E82" s="96" t="s">
        <v>4</v>
      </c>
      <c r="F82" s="96" t="s">
        <v>5</v>
      </c>
      <c r="G82" s="96" t="s">
        <v>6</v>
      </c>
      <c r="H82" s="96" t="s">
        <v>11</v>
      </c>
      <c r="I82" s="96" t="s">
        <v>9</v>
      </c>
      <c r="J82" s="96"/>
      <c r="K82" s="96" t="s">
        <v>10</v>
      </c>
      <c r="L82" s="96"/>
      <c r="M82" s="95"/>
      <c r="N82" s="78"/>
      <c r="O82" s="6"/>
    </row>
    <row r="83" spans="1:15" ht="63.75" x14ac:dyDescent="0.25">
      <c r="A83" s="95"/>
      <c r="B83" s="95"/>
      <c r="C83" s="95"/>
      <c r="D83" s="96"/>
      <c r="E83" s="96"/>
      <c r="F83" s="96"/>
      <c r="G83" s="96"/>
      <c r="H83" s="96"/>
      <c r="I83" s="18" t="s">
        <v>12</v>
      </c>
      <c r="J83" s="18" t="s">
        <v>13</v>
      </c>
      <c r="K83" s="18" t="s">
        <v>14</v>
      </c>
      <c r="L83" s="18" t="s">
        <v>15</v>
      </c>
      <c r="M83" s="95"/>
      <c r="N83" s="78"/>
      <c r="O83" s="6"/>
    </row>
    <row r="84" spans="1:15" ht="25.5" x14ac:dyDescent="0.25">
      <c r="A84" s="98">
        <v>2</v>
      </c>
      <c r="B84" s="28" t="s">
        <v>56</v>
      </c>
      <c r="C84" s="19"/>
      <c r="D84" s="21" t="s">
        <v>20</v>
      </c>
      <c r="E84" s="52">
        <v>6</v>
      </c>
      <c r="F84" s="52" t="s">
        <v>54</v>
      </c>
      <c r="G84" s="22" t="s">
        <v>46</v>
      </c>
      <c r="H84" s="31">
        <f>H19*0.15</f>
        <v>1056.8294999999998</v>
      </c>
      <c r="I84" s="31">
        <f t="shared" ref="I84:L84" si="19">I19*0.15</f>
        <v>317.04885000000002</v>
      </c>
      <c r="J84" s="31">
        <f t="shared" si="19"/>
        <v>105.681</v>
      </c>
      <c r="K84" s="31">
        <f t="shared" si="19"/>
        <v>0</v>
      </c>
      <c r="L84" s="31">
        <f t="shared" si="19"/>
        <v>634.09949999999992</v>
      </c>
      <c r="M84" s="19"/>
      <c r="N84" s="78"/>
      <c r="O84" s="6"/>
    </row>
    <row r="85" spans="1:15" ht="25.5" x14ac:dyDescent="0.25">
      <c r="A85" s="99"/>
      <c r="B85" s="28" t="s">
        <v>55</v>
      </c>
      <c r="C85" s="19"/>
      <c r="D85" s="52" t="s">
        <v>20</v>
      </c>
      <c r="E85" s="52">
        <v>6</v>
      </c>
      <c r="F85" s="52" t="s">
        <v>54</v>
      </c>
      <c r="G85" s="22" t="s">
        <v>46</v>
      </c>
      <c r="H85" s="31">
        <f>H20*0.2</f>
        <v>400</v>
      </c>
      <c r="I85" s="31">
        <f t="shared" ref="I85:L85" si="20">I20*0.2</f>
        <v>120</v>
      </c>
      <c r="J85" s="31">
        <f t="shared" si="20"/>
        <v>40</v>
      </c>
      <c r="K85" s="31">
        <f t="shared" si="20"/>
        <v>0</v>
      </c>
      <c r="L85" s="31">
        <f t="shared" si="20"/>
        <v>240</v>
      </c>
      <c r="M85" s="19"/>
      <c r="N85" s="78"/>
      <c r="O85" s="6"/>
    </row>
    <row r="86" spans="1:15" ht="25.5" x14ac:dyDescent="0.25">
      <c r="A86" s="100"/>
      <c r="B86" s="28" t="s">
        <v>57</v>
      </c>
      <c r="C86" s="19"/>
      <c r="D86" s="21" t="s">
        <v>20</v>
      </c>
      <c r="E86" s="52">
        <v>6</v>
      </c>
      <c r="F86" s="52" t="s">
        <v>54</v>
      </c>
      <c r="G86" s="22" t="s">
        <v>46</v>
      </c>
      <c r="H86" s="31">
        <f>H21*0.15</f>
        <v>666.66666666666663</v>
      </c>
      <c r="I86" s="31">
        <f t="shared" ref="I86:L86" si="21">I21*0.15</f>
        <v>225</v>
      </c>
      <c r="J86" s="31">
        <f t="shared" si="21"/>
        <v>75</v>
      </c>
      <c r="K86" s="31">
        <f t="shared" si="21"/>
        <v>0</v>
      </c>
      <c r="L86" s="31">
        <f t="shared" si="21"/>
        <v>366.66666666666663</v>
      </c>
      <c r="M86" s="19"/>
      <c r="N86" s="79"/>
      <c r="O86" s="6"/>
    </row>
    <row r="87" spans="1:15" ht="25.5" x14ac:dyDescent="0.25">
      <c r="A87" s="100"/>
      <c r="B87" s="30" t="s">
        <v>58</v>
      </c>
      <c r="C87" s="20"/>
      <c r="D87" s="21" t="s">
        <v>20</v>
      </c>
      <c r="E87" s="52">
        <v>6</v>
      </c>
      <c r="F87" s="52" t="s">
        <v>54</v>
      </c>
      <c r="G87" s="22" t="s">
        <v>46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19"/>
      <c r="N87" s="78"/>
      <c r="O87" s="6"/>
    </row>
    <row r="88" spans="1:15" ht="25.5" x14ac:dyDescent="0.25">
      <c r="A88" s="101"/>
      <c r="B88" s="20" t="s">
        <v>59</v>
      </c>
      <c r="C88" s="20"/>
      <c r="D88" s="21" t="s">
        <v>20</v>
      </c>
      <c r="E88" s="52">
        <v>6</v>
      </c>
      <c r="F88" s="52" t="s">
        <v>54</v>
      </c>
      <c r="G88" s="23" t="s">
        <v>47</v>
      </c>
      <c r="H88" s="31">
        <v>78.94</v>
      </c>
      <c r="I88" s="31">
        <f t="shared" ref="I88:L88" si="22">I23*0.2</f>
        <v>47.362000000000002</v>
      </c>
      <c r="J88" s="31">
        <f t="shared" si="22"/>
        <v>15.788</v>
      </c>
      <c r="K88" s="31">
        <f t="shared" si="22"/>
        <v>0</v>
      </c>
      <c r="L88" s="31">
        <f t="shared" si="22"/>
        <v>15.788</v>
      </c>
      <c r="M88" s="24"/>
      <c r="N88" s="78"/>
      <c r="O88" s="6"/>
    </row>
    <row r="89" spans="1:15" ht="51" x14ac:dyDescent="0.25">
      <c r="A89" s="25">
        <v>3</v>
      </c>
      <c r="B89" s="32" t="s">
        <v>52</v>
      </c>
      <c r="C89" s="26"/>
      <c r="D89" s="21" t="s">
        <v>18</v>
      </c>
      <c r="E89" s="21">
        <v>4</v>
      </c>
      <c r="F89" s="21" t="s">
        <v>48</v>
      </c>
      <c r="G89" s="27" t="s">
        <v>49</v>
      </c>
      <c r="H89" s="31">
        <f>H24*0.2</f>
        <v>1922.3157894736844</v>
      </c>
      <c r="I89" s="31">
        <f t="shared" ref="I89:L89" si="23">I24*0.2</f>
        <v>1826.2</v>
      </c>
      <c r="J89" s="31">
        <f t="shared" si="23"/>
        <v>0</v>
      </c>
      <c r="K89" s="31">
        <f t="shared" si="23"/>
        <v>96.115789473684231</v>
      </c>
      <c r="L89" s="31">
        <f t="shared" si="23"/>
        <v>0</v>
      </c>
      <c r="M89" s="24"/>
      <c r="N89" s="78"/>
      <c r="O89" s="6"/>
    </row>
    <row r="90" spans="1:15" ht="51" x14ac:dyDescent="0.25">
      <c r="A90" s="97"/>
      <c r="B90" s="30" t="s">
        <v>50</v>
      </c>
      <c r="C90" s="20"/>
      <c r="D90" s="21" t="s">
        <v>18</v>
      </c>
      <c r="E90" s="21">
        <v>4</v>
      </c>
      <c r="F90" s="21" t="s">
        <v>48</v>
      </c>
      <c r="G90" s="27" t="s">
        <v>49</v>
      </c>
      <c r="H90" s="31">
        <v>1052.6400000000001</v>
      </c>
      <c r="I90" s="31">
        <f t="shared" ref="I90:L90" si="24">I25*0.2</f>
        <v>1000</v>
      </c>
      <c r="J90" s="31">
        <f t="shared" si="24"/>
        <v>0</v>
      </c>
      <c r="K90" s="31">
        <f t="shared" si="24"/>
        <v>26.315789473684209</v>
      </c>
      <c r="L90" s="31">
        <f t="shared" si="24"/>
        <v>26.315789473684209</v>
      </c>
      <c r="M90" s="24"/>
      <c r="N90" s="78"/>
      <c r="O90" s="6"/>
    </row>
    <row r="91" spans="1:15" ht="38.25" x14ac:dyDescent="0.25">
      <c r="A91" s="97"/>
      <c r="B91" s="20" t="s">
        <v>53</v>
      </c>
      <c r="C91" s="20"/>
      <c r="D91" s="21" t="s">
        <v>27</v>
      </c>
      <c r="E91" s="21">
        <v>2</v>
      </c>
      <c r="F91" s="21" t="s">
        <v>34</v>
      </c>
      <c r="G91" s="29" t="s">
        <v>36</v>
      </c>
      <c r="H91" s="63">
        <v>6246263</v>
      </c>
      <c r="I91" s="63">
        <v>5309324</v>
      </c>
      <c r="J91" s="63">
        <v>675045</v>
      </c>
      <c r="K91" s="63">
        <v>74394</v>
      </c>
      <c r="L91" s="63">
        <v>187500</v>
      </c>
      <c r="M91" s="24"/>
      <c r="N91" s="78"/>
      <c r="O91" s="59">
        <f>SUM(I91:L91)</f>
        <v>6246263</v>
      </c>
    </row>
    <row r="92" spans="1:15" ht="51" x14ac:dyDescent="0.25">
      <c r="A92" s="21">
        <v>5</v>
      </c>
      <c r="B92" s="30" t="s">
        <v>51</v>
      </c>
      <c r="C92" s="28"/>
      <c r="D92" s="21" t="s">
        <v>18</v>
      </c>
      <c r="E92" s="21">
        <v>4</v>
      </c>
      <c r="F92" s="21" t="s">
        <v>48</v>
      </c>
      <c r="G92" s="27" t="s">
        <v>49</v>
      </c>
      <c r="H92" s="31">
        <f>H27*0.2</f>
        <v>842.10800000000006</v>
      </c>
      <c r="I92" s="31">
        <f t="shared" ref="I92:L92" si="25">I27*0.2</f>
        <v>800</v>
      </c>
      <c r="J92" s="31">
        <f t="shared" si="25"/>
        <v>0</v>
      </c>
      <c r="K92" s="31">
        <f t="shared" si="25"/>
        <v>42.108000000000004</v>
      </c>
      <c r="L92" s="31">
        <f t="shared" si="25"/>
        <v>0</v>
      </c>
      <c r="M92" s="24"/>
      <c r="N92" s="78"/>
      <c r="O92" s="6"/>
    </row>
    <row r="93" spans="1:15" x14ac:dyDescent="0.25">
      <c r="A93" s="39">
        <v>2021</v>
      </c>
      <c r="B93" s="34"/>
      <c r="C93" s="35"/>
      <c r="D93" s="33"/>
      <c r="E93" s="33"/>
      <c r="F93" s="33"/>
      <c r="G93" s="36"/>
      <c r="H93" s="40"/>
      <c r="I93" s="40"/>
      <c r="J93" s="40"/>
      <c r="K93" s="40"/>
      <c r="L93" s="40"/>
      <c r="M93" s="38"/>
      <c r="N93" s="78"/>
      <c r="O93" s="6"/>
    </row>
    <row r="94" spans="1:15" ht="15" customHeight="1" x14ac:dyDescent="0.25">
      <c r="A94" s="95" t="s">
        <v>0</v>
      </c>
      <c r="B94" s="95" t="s">
        <v>1</v>
      </c>
      <c r="C94" s="95" t="s">
        <v>2</v>
      </c>
      <c r="D94" s="95" t="s">
        <v>7</v>
      </c>
      <c r="E94" s="95"/>
      <c r="F94" s="95"/>
      <c r="G94" s="95"/>
      <c r="H94" s="95" t="s">
        <v>8</v>
      </c>
      <c r="I94" s="95"/>
      <c r="J94" s="95"/>
      <c r="K94" s="95"/>
      <c r="L94" s="95"/>
      <c r="M94" s="95" t="s">
        <v>16</v>
      </c>
      <c r="N94" s="78"/>
      <c r="O94" s="6"/>
    </row>
    <row r="95" spans="1:15" ht="15" customHeight="1" x14ac:dyDescent="0.25">
      <c r="A95" s="95"/>
      <c r="B95" s="95"/>
      <c r="C95" s="95"/>
      <c r="D95" s="96" t="s">
        <v>3</v>
      </c>
      <c r="E95" s="96" t="s">
        <v>4</v>
      </c>
      <c r="F95" s="96" t="s">
        <v>5</v>
      </c>
      <c r="G95" s="96" t="s">
        <v>6</v>
      </c>
      <c r="H95" s="96" t="s">
        <v>11</v>
      </c>
      <c r="I95" s="96" t="s">
        <v>9</v>
      </c>
      <c r="J95" s="96"/>
      <c r="K95" s="96" t="s">
        <v>10</v>
      </c>
      <c r="L95" s="96"/>
      <c r="M95" s="95"/>
      <c r="N95" s="78"/>
      <c r="O95" s="6"/>
    </row>
    <row r="96" spans="1:15" ht="63.75" x14ac:dyDescent="0.25">
      <c r="A96" s="95"/>
      <c r="B96" s="95"/>
      <c r="C96" s="95"/>
      <c r="D96" s="96"/>
      <c r="E96" s="96"/>
      <c r="F96" s="96"/>
      <c r="G96" s="96"/>
      <c r="H96" s="96"/>
      <c r="I96" s="18" t="s">
        <v>12</v>
      </c>
      <c r="J96" s="18" t="s">
        <v>13</v>
      </c>
      <c r="K96" s="18" t="s">
        <v>14</v>
      </c>
      <c r="L96" s="18" t="s">
        <v>15</v>
      </c>
      <c r="M96" s="95"/>
      <c r="N96" s="78"/>
      <c r="O96" s="6"/>
    </row>
    <row r="97" spans="1:15" ht="25.5" x14ac:dyDescent="0.25">
      <c r="A97" s="98">
        <v>2</v>
      </c>
      <c r="B97" s="28" t="s">
        <v>56</v>
      </c>
      <c r="C97" s="19"/>
      <c r="D97" s="21" t="s">
        <v>20</v>
      </c>
      <c r="E97" s="52">
        <v>6</v>
      </c>
      <c r="F97" s="52" t="s">
        <v>54</v>
      </c>
      <c r="G97" s="22" t="s">
        <v>46</v>
      </c>
      <c r="H97" s="31">
        <f>H19*0.05</f>
        <v>352.2765</v>
      </c>
      <c r="I97" s="31">
        <f t="shared" ref="I97:L97" si="26">I19*0.05</f>
        <v>105.68295000000001</v>
      </c>
      <c r="J97" s="31">
        <f t="shared" si="26"/>
        <v>35.226999999999997</v>
      </c>
      <c r="K97" s="31">
        <f t="shared" si="26"/>
        <v>0</v>
      </c>
      <c r="L97" s="31">
        <f t="shared" si="26"/>
        <v>211.3665</v>
      </c>
      <c r="M97" s="19"/>
      <c r="N97" s="78"/>
      <c r="O97" s="6"/>
    </row>
    <row r="98" spans="1:15" ht="25.5" x14ac:dyDescent="0.25">
      <c r="A98" s="99"/>
      <c r="B98" s="28" t="s">
        <v>55</v>
      </c>
      <c r="C98" s="19"/>
      <c r="D98" s="52" t="s">
        <v>20</v>
      </c>
      <c r="E98" s="52">
        <v>6</v>
      </c>
      <c r="F98" s="52" t="s">
        <v>54</v>
      </c>
      <c r="G98" s="22" t="s">
        <v>46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19"/>
      <c r="N98" s="78"/>
      <c r="O98" s="6"/>
    </row>
    <row r="99" spans="1:15" ht="25.5" x14ac:dyDescent="0.25">
      <c r="A99" s="100"/>
      <c r="B99" s="28" t="s">
        <v>57</v>
      </c>
      <c r="C99" s="19"/>
      <c r="D99" s="21" t="s">
        <v>20</v>
      </c>
      <c r="E99" s="52">
        <v>6</v>
      </c>
      <c r="F99" s="52" t="s">
        <v>54</v>
      </c>
      <c r="G99" s="22" t="s">
        <v>46</v>
      </c>
      <c r="H99" s="31">
        <f>H21*0.05</f>
        <v>222.22222222222223</v>
      </c>
      <c r="I99" s="31">
        <f t="shared" ref="I99:L99" si="27">I21*0.05</f>
        <v>75</v>
      </c>
      <c r="J99" s="31">
        <f t="shared" si="27"/>
        <v>25</v>
      </c>
      <c r="K99" s="31">
        <f t="shared" si="27"/>
        <v>0</v>
      </c>
      <c r="L99" s="31">
        <f t="shared" si="27"/>
        <v>122.22222222222223</v>
      </c>
      <c r="M99" s="19"/>
      <c r="N99" s="78"/>
      <c r="O99" s="6"/>
    </row>
    <row r="100" spans="1:15" ht="25.5" x14ac:dyDescent="0.25">
      <c r="A100" s="100"/>
      <c r="B100" s="30" t="s">
        <v>58</v>
      </c>
      <c r="C100" s="20"/>
      <c r="D100" s="21" t="s">
        <v>20</v>
      </c>
      <c r="E100" s="52">
        <v>6</v>
      </c>
      <c r="F100" s="52" t="s">
        <v>54</v>
      </c>
      <c r="G100" s="22" t="s">
        <v>46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19"/>
      <c r="N100" s="78"/>
      <c r="O100" s="6"/>
    </row>
    <row r="101" spans="1:15" ht="25.5" x14ac:dyDescent="0.25">
      <c r="A101" s="101"/>
      <c r="B101" s="20" t="s">
        <v>59</v>
      </c>
      <c r="C101" s="20"/>
      <c r="D101" s="21" t="s">
        <v>20</v>
      </c>
      <c r="E101" s="52">
        <v>6</v>
      </c>
      <c r="F101" s="52" t="s">
        <v>54</v>
      </c>
      <c r="G101" s="23" t="s">
        <v>47</v>
      </c>
      <c r="H101" s="31">
        <v>39.46</v>
      </c>
      <c r="I101" s="31">
        <f t="shared" ref="I101:L101" si="28">I23*0.1</f>
        <v>23.681000000000001</v>
      </c>
      <c r="J101" s="31">
        <f t="shared" si="28"/>
        <v>7.8940000000000001</v>
      </c>
      <c r="K101" s="31">
        <f t="shared" si="28"/>
        <v>0</v>
      </c>
      <c r="L101" s="31">
        <f t="shared" si="28"/>
        <v>7.8940000000000001</v>
      </c>
      <c r="M101" s="24"/>
      <c r="N101" s="78"/>
      <c r="O101" s="6"/>
    </row>
    <row r="102" spans="1:15" ht="51" x14ac:dyDescent="0.25">
      <c r="A102" s="25">
        <v>3</v>
      </c>
      <c r="B102" s="32" t="s">
        <v>52</v>
      </c>
      <c r="C102" s="26"/>
      <c r="D102" s="21" t="s">
        <v>18</v>
      </c>
      <c r="E102" s="21">
        <v>4</v>
      </c>
      <c r="F102" s="21" t="s">
        <v>48</v>
      </c>
      <c r="G102" s="27" t="s">
        <v>49</v>
      </c>
      <c r="H102" s="31">
        <f>H24*0.15</f>
        <v>1441.7368421052631</v>
      </c>
      <c r="I102" s="31">
        <f t="shared" ref="I102:L102" si="29">I24*0.15</f>
        <v>1369.6499999999999</v>
      </c>
      <c r="J102" s="31">
        <f t="shared" si="29"/>
        <v>0</v>
      </c>
      <c r="K102" s="31">
        <f t="shared" si="29"/>
        <v>72.086842105263159</v>
      </c>
      <c r="L102" s="31">
        <f t="shared" si="29"/>
        <v>0</v>
      </c>
      <c r="M102" s="24"/>
      <c r="N102" s="78"/>
      <c r="O102" s="6"/>
    </row>
    <row r="103" spans="1:15" ht="51" x14ac:dyDescent="0.25">
      <c r="A103" s="97"/>
      <c r="B103" s="30" t="s">
        <v>50</v>
      </c>
      <c r="C103" s="20"/>
      <c r="D103" s="21" t="s">
        <v>18</v>
      </c>
      <c r="E103" s="21">
        <v>4</v>
      </c>
      <c r="F103" s="21" t="s">
        <v>48</v>
      </c>
      <c r="G103" s="27" t="s">
        <v>49</v>
      </c>
      <c r="H103" s="31">
        <v>1052.6400000000001</v>
      </c>
      <c r="I103" s="31">
        <f t="shared" ref="I103:L103" si="30">I25*0.2</f>
        <v>1000</v>
      </c>
      <c r="J103" s="31">
        <f t="shared" si="30"/>
        <v>0</v>
      </c>
      <c r="K103" s="31">
        <f t="shared" si="30"/>
        <v>26.315789473684209</v>
      </c>
      <c r="L103" s="31">
        <f t="shared" si="30"/>
        <v>26.315789473684209</v>
      </c>
      <c r="M103" s="24"/>
      <c r="N103" s="78"/>
      <c r="O103" s="6"/>
    </row>
    <row r="104" spans="1:15" ht="38.25" x14ac:dyDescent="0.25">
      <c r="A104" s="97"/>
      <c r="B104" s="20" t="s">
        <v>53</v>
      </c>
      <c r="C104" s="20"/>
      <c r="D104" s="21" t="s">
        <v>27</v>
      </c>
      <c r="E104" s="21">
        <v>2</v>
      </c>
      <c r="F104" s="21" t="s">
        <v>34</v>
      </c>
      <c r="G104" s="29" t="s">
        <v>36</v>
      </c>
      <c r="H104" s="63">
        <f>SUM(I104:L104)</f>
        <v>9843498</v>
      </c>
      <c r="I104" s="63">
        <v>8366973</v>
      </c>
      <c r="J104" s="63">
        <v>1025050</v>
      </c>
      <c r="K104" s="63">
        <v>76475</v>
      </c>
      <c r="L104" s="63">
        <v>375000</v>
      </c>
      <c r="M104" s="24"/>
      <c r="N104" s="78"/>
      <c r="O104" s="59"/>
    </row>
    <row r="105" spans="1:15" ht="51" x14ac:dyDescent="0.25">
      <c r="A105" s="21">
        <v>5</v>
      </c>
      <c r="B105" s="30" t="s">
        <v>51</v>
      </c>
      <c r="C105" s="28"/>
      <c r="D105" s="21" t="s">
        <v>18</v>
      </c>
      <c r="E105" s="21">
        <v>4</v>
      </c>
      <c r="F105" s="21" t="s">
        <v>48</v>
      </c>
      <c r="G105" s="27" t="s">
        <v>49</v>
      </c>
      <c r="H105" s="31">
        <f>H27*0.2</f>
        <v>842.10800000000006</v>
      </c>
      <c r="I105" s="31">
        <f t="shared" ref="I105:L105" si="31">I27*0.2</f>
        <v>800</v>
      </c>
      <c r="J105" s="31">
        <f t="shared" si="31"/>
        <v>0</v>
      </c>
      <c r="K105" s="31">
        <f t="shared" si="31"/>
        <v>42.108000000000004</v>
      </c>
      <c r="L105" s="31">
        <f t="shared" si="31"/>
        <v>0</v>
      </c>
      <c r="M105" s="24"/>
      <c r="N105" s="78"/>
      <c r="O105" s="6"/>
    </row>
    <row r="106" spans="1:15" x14ac:dyDescent="0.25">
      <c r="A106" s="2">
        <v>2022</v>
      </c>
      <c r="G106" s="41"/>
      <c r="H106" s="44"/>
      <c r="I106" s="44"/>
      <c r="J106" s="44"/>
      <c r="K106" s="44"/>
      <c r="L106" s="44"/>
      <c r="N106" s="78"/>
      <c r="O106" s="6"/>
    </row>
    <row r="107" spans="1:15" ht="15" customHeight="1" x14ac:dyDescent="0.25">
      <c r="A107" s="95" t="s">
        <v>0</v>
      </c>
      <c r="B107" s="95" t="s">
        <v>1</v>
      </c>
      <c r="C107" s="95" t="s">
        <v>60</v>
      </c>
      <c r="D107" s="95" t="s">
        <v>7</v>
      </c>
      <c r="E107" s="95"/>
      <c r="F107" s="95"/>
      <c r="G107" s="95"/>
      <c r="H107" s="95" t="s">
        <v>8</v>
      </c>
      <c r="I107" s="95"/>
      <c r="J107" s="95"/>
      <c r="K107" s="95"/>
      <c r="L107" s="95"/>
      <c r="M107" s="95" t="s">
        <v>16</v>
      </c>
      <c r="N107" s="78"/>
      <c r="O107" s="6"/>
    </row>
    <row r="108" spans="1:15" ht="15" customHeight="1" x14ac:dyDescent="0.25">
      <c r="A108" s="95"/>
      <c r="B108" s="95"/>
      <c r="C108" s="95"/>
      <c r="D108" s="96" t="s">
        <v>3</v>
      </c>
      <c r="E108" s="96" t="s">
        <v>4</v>
      </c>
      <c r="F108" s="96" t="s">
        <v>5</v>
      </c>
      <c r="G108" s="96" t="s">
        <v>6</v>
      </c>
      <c r="H108" s="96" t="s">
        <v>11</v>
      </c>
      <c r="I108" s="96" t="s">
        <v>9</v>
      </c>
      <c r="J108" s="96"/>
      <c r="K108" s="96" t="s">
        <v>10</v>
      </c>
      <c r="L108" s="96"/>
      <c r="M108" s="95"/>
      <c r="N108" s="78"/>
      <c r="O108" s="6"/>
    </row>
    <row r="109" spans="1:15" ht="63.75" x14ac:dyDescent="0.25">
      <c r="A109" s="95"/>
      <c r="B109" s="95"/>
      <c r="C109" s="95"/>
      <c r="D109" s="96"/>
      <c r="E109" s="96"/>
      <c r="F109" s="96"/>
      <c r="G109" s="96"/>
      <c r="H109" s="96"/>
      <c r="I109" s="18" t="s">
        <v>12</v>
      </c>
      <c r="J109" s="18" t="s">
        <v>13</v>
      </c>
      <c r="K109" s="18" t="s">
        <v>14</v>
      </c>
      <c r="L109" s="18" t="s">
        <v>15</v>
      </c>
      <c r="M109" s="95"/>
      <c r="N109" s="78"/>
      <c r="O109" s="6"/>
    </row>
    <row r="110" spans="1:15" ht="25.5" x14ac:dyDescent="0.25">
      <c r="A110" s="98">
        <v>2</v>
      </c>
      <c r="B110" s="28" t="s">
        <v>56</v>
      </c>
      <c r="C110" s="19"/>
      <c r="D110" s="21" t="s">
        <v>20</v>
      </c>
      <c r="E110" s="52">
        <v>6</v>
      </c>
      <c r="F110" s="52" t="s">
        <v>54</v>
      </c>
      <c r="G110" s="22" t="s">
        <v>46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19"/>
      <c r="N110" s="78"/>
      <c r="O110" s="6"/>
    </row>
    <row r="111" spans="1:15" ht="25.5" x14ac:dyDescent="0.25">
      <c r="A111" s="99"/>
      <c r="B111" s="28" t="s">
        <v>55</v>
      </c>
      <c r="C111" s="19"/>
      <c r="D111" s="52" t="s">
        <v>20</v>
      </c>
      <c r="E111" s="52">
        <v>6</v>
      </c>
      <c r="F111" s="52" t="s">
        <v>54</v>
      </c>
      <c r="G111" s="22" t="s">
        <v>46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19"/>
      <c r="N111" s="78"/>
      <c r="O111" s="6"/>
    </row>
    <row r="112" spans="1:15" ht="25.5" x14ac:dyDescent="0.25">
      <c r="A112" s="100"/>
      <c r="B112" s="28" t="s">
        <v>57</v>
      </c>
      <c r="C112" s="19"/>
      <c r="D112" s="21" t="s">
        <v>20</v>
      </c>
      <c r="E112" s="52">
        <v>6</v>
      </c>
      <c r="F112" s="52" t="s">
        <v>54</v>
      </c>
      <c r="G112" s="22" t="s">
        <v>46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19"/>
      <c r="N112" s="78"/>
      <c r="O112" s="6"/>
    </row>
    <row r="113" spans="1:15" ht="25.5" x14ac:dyDescent="0.25">
      <c r="A113" s="100"/>
      <c r="B113" s="30" t="s">
        <v>58</v>
      </c>
      <c r="C113" s="20"/>
      <c r="D113" s="21" t="s">
        <v>20</v>
      </c>
      <c r="E113" s="52">
        <v>6</v>
      </c>
      <c r="F113" s="52" t="s">
        <v>54</v>
      </c>
      <c r="G113" s="22" t="s">
        <v>46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19"/>
      <c r="N113" s="78"/>
      <c r="O113" s="6"/>
    </row>
    <row r="114" spans="1:15" ht="25.5" x14ac:dyDescent="0.25">
      <c r="A114" s="101"/>
      <c r="B114" s="20" t="s">
        <v>59</v>
      </c>
      <c r="C114" s="20"/>
      <c r="D114" s="21" t="s">
        <v>20</v>
      </c>
      <c r="E114" s="52">
        <v>6</v>
      </c>
      <c r="F114" s="52" t="s">
        <v>54</v>
      </c>
      <c r="G114" s="23" t="s">
        <v>47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24"/>
      <c r="N114" s="78"/>
      <c r="O114" s="6"/>
    </row>
    <row r="115" spans="1:15" ht="51" x14ac:dyDescent="0.25">
      <c r="A115" s="25">
        <v>3</v>
      </c>
      <c r="B115" s="32" t="s">
        <v>52</v>
      </c>
      <c r="C115" s="26"/>
      <c r="D115" s="21" t="s">
        <v>18</v>
      </c>
      <c r="E115" s="21">
        <v>4</v>
      </c>
      <c r="F115" s="21" t="s">
        <v>48</v>
      </c>
      <c r="G115" s="27" t="s">
        <v>49</v>
      </c>
      <c r="H115" s="31">
        <f>H24*0.1</f>
        <v>961.1578947368422</v>
      </c>
      <c r="I115" s="31">
        <f t="shared" ref="I115:L115" si="32">I24*0.1</f>
        <v>913.1</v>
      </c>
      <c r="J115" s="31">
        <f t="shared" si="32"/>
        <v>0</v>
      </c>
      <c r="K115" s="31">
        <f t="shared" si="32"/>
        <v>48.057894736842115</v>
      </c>
      <c r="L115" s="31">
        <f t="shared" si="32"/>
        <v>0</v>
      </c>
      <c r="M115" s="24"/>
      <c r="N115" s="78"/>
      <c r="O115" s="6"/>
    </row>
    <row r="116" spans="1:15" ht="51" x14ac:dyDescent="0.25">
      <c r="A116" s="97"/>
      <c r="B116" s="30" t="s">
        <v>50</v>
      </c>
      <c r="C116" s="20"/>
      <c r="D116" s="21" t="s">
        <v>18</v>
      </c>
      <c r="E116" s="21">
        <v>4</v>
      </c>
      <c r="F116" s="21" t="s">
        <v>48</v>
      </c>
      <c r="G116" s="27" t="s">
        <v>49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24"/>
      <c r="N116" s="78"/>
      <c r="O116" s="6"/>
    </row>
    <row r="117" spans="1:15" ht="38.25" x14ac:dyDescent="0.25">
      <c r="A117" s="97"/>
      <c r="B117" s="20" t="s">
        <v>53</v>
      </c>
      <c r="C117" s="20"/>
      <c r="D117" s="21" t="s">
        <v>27</v>
      </c>
      <c r="E117" s="21">
        <v>2</v>
      </c>
      <c r="F117" s="21" t="s">
        <v>34</v>
      </c>
      <c r="G117" s="29" t="s">
        <v>36</v>
      </c>
      <c r="H117" s="63">
        <v>4921749</v>
      </c>
      <c r="I117" s="63">
        <v>4183486</v>
      </c>
      <c r="J117" s="63">
        <v>512525</v>
      </c>
      <c r="K117" s="63">
        <v>38238</v>
      </c>
      <c r="L117" s="63">
        <v>187500</v>
      </c>
      <c r="M117" s="24"/>
      <c r="N117" s="78"/>
      <c r="O117" s="6"/>
    </row>
    <row r="118" spans="1:15" ht="51" x14ac:dyDescent="0.25">
      <c r="A118" s="21">
        <v>5</v>
      </c>
      <c r="B118" s="30" t="s">
        <v>51</v>
      </c>
      <c r="C118" s="28"/>
      <c r="D118" s="21" t="s">
        <v>18</v>
      </c>
      <c r="E118" s="21">
        <v>4</v>
      </c>
      <c r="F118" s="21" t="s">
        <v>48</v>
      </c>
      <c r="G118" s="27" t="s">
        <v>49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24"/>
    </row>
    <row r="119" spans="1:15" x14ac:dyDescent="0.25">
      <c r="A119" s="2">
        <v>2023</v>
      </c>
      <c r="B119" s="7"/>
      <c r="C119" s="8"/>
      <c r="D119" s="6"/>
      <c r="E119" s="6"/>
      <c r="F119" s="6"/>
      <c r="G119" s="7"/>
      <c r="H119" s="9"/>
      <c r="I119" s="9"/>
      <c r="J119" s="9"/>
      <c r="K119" s="9"/>
      <c r="L119" s="9"/>
      <c r="M119" s="6"/>
    </row>
    <row r="120" spans="1:15" ht="15" customHeight="1" x14ac:dyDescent="0.25">
      <c r="A120" s="95" t="s">
        <v>0</v>
      </c>
      <c r="B120" s="95" t="s">
        <v>1</v>
      </c>
      <c r="C120" s="95" t="s">
        <v>2</v>
      </c>
      <c r="D120" s="95" t="s">
        <v>7</v>
      </c>
      <c r="E120" s="95"/>
      <c r="F120" s="95"/>
      <c r="G120" s="95"/>
      <c r="H120" s="95" t="s">
        <v>8</v>
      </c>
      <c r="I120" s="95"/>
      <c r="J120" s="95"/>
      <c r="K120" s="95"/>
      <c r="L120" s="95"/>
      <c r="M120" s="95" t="s">
        <v>16</v>
      </c>
    </row>
    <row r="121" spans="1:15" ht="15" customHeight="1" x14ac:dyDescent="0.25">
      <c r="A121" s="95"/>
      <c r="B121" s="95"/>
      <c r="C121" s="95"/>
      <c r="D121" s="96" t="s">
        <v>3</v>
      </c>
      <c r="E121" s="96" t="s">
        <v>4</v>
      </c>
      <c r="F121" s="96" t="s">
        <v>5</v>
      </c>
      <c r="G121" s="96" t="s">
        <v>6</v>
      </c>
      <c r="H121" s="96" t="s">
        <v>11</v>
      </c>
      <c r="I121" s="96" t="s">
        <v>9</v>
      </c>
      <c r="J121" s="96"/>
      <c r="K121" s="96" t="s">
        <v>10</v>
      </c>
      <c r="L121" s="96"/>
      <c r="M121" s="95"/>
    </row>
    <row r="122" spans="1:15" ht="63.75" x14ac:dyDescent="0.25">
      <c r="A122" s="95"/>
      <c r="B122" s="95"/>
      <c r="C122" s="95"/>
      <c r="D122" s="96"/>
      <c r="E122" s="96"/>
      <c r="F122" s="96"/>
      <c r="G122" s="96"/>
      <c r="H122" s="96"/>
      <c r="I122" s="18" t="s">
        <v>12</v>
      </c>
      <c r="J122" s="70" t="s">
        <v>13</v>
      </c>
      <c r="K122" s="18" t="s">
        <v>14</v>
      </c>
      <c r="L122" s="18" t="s">
        <v>15</v>
      </c>
      <c r="M122" s="95"/>
    </row>
    <row r="123" spans="1:15" ht="25.5" x14ac:dyDescent="0.25">
      <c r="A123" s="98">
        <v>2</v>
      </c>
      <c r="B123" s="28" t="s">
        <v>56</v>
      </c>
      <c r="C123" s="19"/>
      <c r="D123" s="21" t="s">
        <v>20</v>
      </c>
      <c r="E123" s="52">
        <v>6</v>
      </c>
      <c r="F123" s="52" t="s">
        <v>54</v>
      </c>
      <c r="G123" s="22" t="s">
        <v>46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19"/>
    </row>
    <row r="124" spans="1:15" ht="25.5" x14ac:dyDescent="0.25">
      <c r="A124" s="99"/>
      <c r="B124" s="28" t="s">
        <v>55</v>
      </c>
      <c r="C124" s="19"/>
      <c r="D124" s="52" t="s">
        <v>20</v>
      </c>
      <c r="E124" s="52">
        <v>6</v>
      </c>
      <c r="F124" s="52" t="s">
        <v>54</v>
      </c>
      <c r="G124" s="22" t="s">
        <v>46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19"/>
    </row>
    <row r="125" spans="1:15" ht="25.5" x14ac:dyDescent="0.25">
      <c r="A125" s="100"/>
      <c r="B125" s="28" t="s">
        <v>57</v>
      </c>
      <c r="C125" s="19"/>
      <c r="D125" s="21" t="s">
        <v>20</v>
      </c>
      <c r="E125" s="52">
        <v>6</v>
      </c>
      <c r="F125" s="52" t="s">
        <v>54</v>
      </c>
      <c r="G125" s="22" t="s">
        <v>46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19"/>
    </row>
    <row r="126" spans="1:15" ht="25.5" x14ac:dyDescent="0.25">
      <c r="A126" s="100"/>
      <c r="B126" s="30" t="s">
        <v>58</v>
      </c>
      <c r="C126" s="20"/>
      <c r="D126" s="21" t="s">
        <v>20</v>
      </c>
      <c r="E126" s="52">
        <v>6</v>
      </c>
      <c r="F126" s="52" t="s">
        <v>54</v>
      </c>
      <c r="G126" s="22" t="s">
        <v>46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9"/>
    </row>
    <row r="127" spans="1:15" ht="25.5" x14ac:dyDescent="0.25">
      <c r="A127" s="101"/>
      <c r="B127" s="20" t="s">
        <v>59</v>
      </c>
      <c r="C127" s="20"/>
      <c r="D127" s="21" t="s">
        <v>20</v>
      </c>
      <c r="E127" s="52">
        <v>6</v>
      </c>
      <c r="F127" s="52" t="s">
        <v>54</v>
      </c>
      <c r="G127" s="23" t="s">
        <v>47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24"/>
    </row>
    <row r="128" spans="1:15" ht="51" x14ac:dyDescent="0.25">
      <c r="A128" s="25">
        <v>3</v>
      </c>
      <c r="B128" s="32" t="s">
        <v>52</v>
      </c>
      <c r="C128" s="26"/>
      <c r="D128" s="21" t="s">
        <v>18</v>
      </c>
      <c r="E128" s="21">
        <v>4</v>
      </c>
      <c r="F128" s="21" t="s">
        <v>48</v>
      </c>
      <c r="G128" s="27" t="s">
        <v>49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24"/>
    </row>
    <row r="129" spans="1:14" ht="51" x14ac:dyDescent="0.25">
      <c r="A129" s="97"/>
      <c r="B129" s="30" t="s">
        <v>50</v>
      </c>
      <c r="C129" s="20"/>
      <c r="D129" s="21" t="s">
        <v>18</v>
      </c>
      <c r="E129" s="21">
        <v>4</v>
      </c>
      <c r="F129" s="21" t="s">
        <v>48</v>
      </c>
      <c r="G129" s="27" t="s">
        <v>49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24"/>
    </row>
    <row r="130" spans="1:14" ht="38.25" x14ac:dyDescent="0.25">
      <c r="A130" s="97"/>
      <c r="B130" s="20" t="s">
        <v>53</v>
      </c>
      <c r="C130" s="20"/>
      <c r="D130" s="21" t="s">
        <v>27</v>
      </c>
      <c r="E130" s="21">
        <v>2</v>
      </c>
      <c r="F130" s="21" t="s">
        <v>34</v>
      </c>
      <c r="G130" s="29" t="s">
        <v>36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24"/>
    </row>
    <row r="131" spans="1:14" ht="51" x14ac:dyDescent="0.25">
      <c r="A131" s="21">
        <v>5</v>
      </c>
      <c r="B131" s="30" t="s">
        <v>51</v>
      </c>
      <c r="C131" s="28"/>
      <c r="D131" s="21" t="s">
        <v>18</v>
      </c>
      <c r="E131" s="21">
        <v>4</v>
      </c>
      <c r="F131" s="21" t="s">
        <v>48</v>
      </c>
      <c r="G131" s="27" t="s">
        <v>49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24"/>
    </row>
    <row r="132" spans="1:14" x14ac:dyDescent="0.25">
      <c r="A132" s="6"/>
      <c r="B132" s="7"/>
      <c r="C132" s="8"/>
      <c r="D132" s="6"/>
      <c r="E132" s="6"/>
      <c r="F132" s="6"/>
      <c r="G132" s="41"/>
      <c r="H132" s="9"/>
      <c r="I132" s="9"/>
      <c r="J132" s="9"/>
      <c r="K132" s="9"/>
      <c r="L132" s="9"/>
      <c r="M132" s="6"/>
    </row>
    <row r="133" spans="1:14" x14ac:dyDescent="0.25">
      <c r="A133" s="6"/>
      <c r="B133" s="7"/>
      <c r="C133" s="8"/>
      <c r="D133" s="6"/>
      <c r="E133" s="6"/>
      <c r="F133" s="6"/>
      <c r="G133" s="58"/>
      <c r="H133" s="86">
        <f>H117+H104+H91+H78+H65+H52</f>
        <v>28695654</v>
      </c>
      <c r="I133" s="86">
        <f t="shared" ref="I133:L133" si="33">I117+I104+I91+I78+I65+I52</f>
        <v>24391305</v>
      </c>
      <c r="J133" s="86">
        <f t="shared" si="33"/>
        <v>3238755</v>
      </c>
      <c r="K133" s="86">
        <f t="shared" si="33"/>
        <v>315594</v>
      </c>
      <c r="L133" s="86">
        <f t="shared" si="33"/>
        <v>750000</v>
      </c>
      <c r="M133" s="8"/>
      <c r="N133" s="75"/>
    </row>
    <row r="134" spans="1:14" x14ac:dyDescent="0.25">
      <c r="G134" s="55"/>
      <c r="H134" s="54"/>
      <c r="I134" s="54"/>
      <c r="J134" s="56">
        <f>I133+J133</f>
        <v>27630060</v>
      </c>
      <c r="K134" s="54"/>
      <c r="L134" s="54"/>
      <c r="M134" s="4"/>
    </row>
    <row r="135" spans="1:14" x14ac:dyDescent="0.25">
      <c r="G135" s="41"/>
      <c r="H135" s="54"/>
      <c r="I135" s="54"/>
      <c r="J135" s="54"/>
      <c r="K135" s="54"/>
      <c r="L135" s="54"/>
      <c r="M135" s="4"/>
    </row>
    <row r="136" spans="1:14" x14ac:dyDescent="0.25">
      <c r="G136" s="41"/>
      <c r="H136" s="54"/>
      <c r="I136" s="54"/>
      <c r="J136" s="54"/>
      <c r="K136" s="54"/>
      <c r="L136" s="54"/>
      <c r="M136" s="4"/>
    </row>
    <row r="137" spans="1:14" x14ac:dyDescent="0.25">
      <c r="G137" s="41"/>
      <c r="H137" s="54"/>
      <c r="I137" s="54"/>
      <c r="J137" s="54"/>
      <c r="K137" s="54"/>
      <c r="L137" s="54"/>
      <c r="M137" s="4"/>
    </row>
    <row r="138" spans="1:14" x14ac:dyDescent="0.25">
      <c r="G138" s="41"/>
      <c r="H138" s="54"/>
      <c r="I138" s="54"/>
      <c r="J138" s="54"/>
      <c r="K138" s="54"/>
      <c r="L138" s="54"/>
      <c r="M138" s="4"/>
      <c r="N138" s="51"/>
    </row>
    <row r="139" spans="1:14" x14ac:dyDescent="0.25">
      <c r="G139" s="41"/>
      <c r="H139" s="54"/>
      <c r="I139" s="54"/>
      <c r="J139" s="54"/>
      <c r="K139" s="54"/>
      <c r="L139" s="54"/>
      <c r="M139" s="4"/>
    </row>
    <row r="140" spans="1:14" x14ac:dyDescent="0.25">
      <c r="G140" s="41"/>
      <c r="H140" s="54"/>
      <c r="I140" s="54"/>
      <c r="J140" s="54"/>
      <c r="K140" s="54"/>
      <c r="L140" s="54"/>
      <c r="M140" s="4"/>
    </row>
    <row r="141" spans="1:14" x14ac:dyDescent="0.25">
      <c r="G141" s="53"/>
      <c r="H141" s="54"/>
      <c r="I141" s="54"/>
      <c r="J141" s="54"/>
      <c r="K141" s="54"/>
      <c r="L141" s="54"/>
      <c r="M141" s="4"/>
    </row>
    <row r="142" spans="1:14" x14ac:dyDescent="0.25">
      <c r="G142" s="41"/>
      <c r="H142" s="54"/>
      <c r="I142" s="54"/>
      <c r="J142" s="54"/>
      <c r="K142" s="54"/>
      <c r="L142" s="54"/>
      <c r="M142" s="4"/>
    </row>
    <row r="143" spans="1:14" x14ac:dyDescent="0.25">
      <c r="G143" s="53"/>
      <c r="H143" s="56"/>
      <c r="I143" s="56"/>
      <c r="J143" s="56"/>
      <c r="K143" s="56"/>
      <c r="L143" s="56"/>
      <c r="M143" s="4"/>
    </row>
    <row r="144" spans="1:14" x14ac:dyDescent="0.25">
      <c r="G144" s="53"/>
      <c r="H144" s="54"/>
      <c r="I144" s="54"/>
      <c r="J144" s="54"/>
      <c r="K144" s="54"/>
      <c r="L144" s="54"/>
      <c r="M144" s="4"/>
    </row>
    <row r="145" spans="7:14" x14ac:dyDescent="0.25">
      <c r="G145" s="53"/>
      <c r="H145" s="56"/>
      <c r="I145" s="53"/>
      <c r="J145" s="53"/>
      <c r="K145" s="53"/>
      <c r="L145" s="53"/>
      <c r="M145" s="4"/>
    </row>
    <row r="146" spans="7:14" x14ac:dyDescent="0.25">
      <c r="G146" s="53"/>
      <c r="H146" s="54"/>
      <c r="I146" s="54"/>
      <c r="J146" s="54"/>
      <c r="K146" s="54"/>
      <c r="L146" s="54"/>
      <c r="M146" s="4"/>
      <c r="N146" s="51"/>
    </row>
    <row r="147" spans="7:14" s="4" customFormat="1" x14ac:dyDescent="0.25">
      <c r="G147" s="53"/>
      <c r="H147" s="54"/>
      <c r="I147" s="54"/>
      <c r="J147" s="54"/>
      <c r="K147" s="54"/>
      <c r="L147" s="54"/>
      <c r="N147" s="51"/>
    </row>
    <row r="148" spans="7:14" x14ac:dyDescent="0.25">
      <c r="G148" s="53"/>
      <c r="H148" s="54"/>
      <c r="I148" s="54"/>
      <c r="J148" s="54"/>
      <c r="K148" s="54"/>
      <c r="L148" s="54"/>
      <c r="M148" s="4"/>
    </row>
    <row r="149" spans="7:14" x14ac:dyDescent="0.25">
      <c r="G149" s="4"/>
      <c r="H149" s="4"/>
      <c r="I149" s="4"/>
      <c r="J149" s="4"/>
      <c r="K149" s="4"/>
      <c r="L149" s="4"/>
      <c r="M149" s="4"/>
    </row>
    <row r="150" spans="7:14" x14ac:dyDescent="0.25">
      <c r="G150" s="57"/>
      <c r="H150" s="4"/>
      <c r="I150" s="51"/>
      <c r="J150" s="4"/>
      <c r="K150" s="4"/>
      <c r="L150" s="4"/>
      <c r="M150" s="4"/>
    </row>
    <row r="151" spans="7:14" x14ac:dyDescent="0.25">
      <c r="G151" s="4"/>
      <c r="H151" s="4"/>
      <c r="I151" s="4"/>
      <c r="J151" s="4"/>
      <c r="K151" s="4"/>
      <c r="L151" s="4"/>
      <c r="M151" s="4"/>
    </row>
    <row r="152" spans="7:14" x14ac:dyDescent="0.25">
      <c r="G152" s="4"/>
      <c r="H152" s="4"/>
      <c r="I152" s="4"/>
      <c r="J152" s="4"/>
      <c r="K152" s="4"/>
      <c r="L152" s="4"/>
      <c r="M152" s="4"/>
    </row>
  </sheetData>
  <mergeCells count="147">
    <mergeCell ref="F108:F109"/>
    <mergeCell ref="G108:G109"/>
    <mergeCell ref="H108:H109"/>
    <mergeCell ref="I108:J108"/>
    <mergeCell ref="K108:L108"/>
    <mergeCell ref="D94:G94"/>
    <mergeCell ref="H94:L94"/>
    <mergeCell ref="M94:M96"/>
    <mergeCell ref="D95:D96"/>
    <mergeCell ref="E95:E96"/>
    <mergeCell ref="F95:F96"/>
    <mergeCell ref="G95:G96"/>
    <mergeCell ref="H95:H96"/>
    <mergeCell ref="I95:J95"/>
    <mergeCell ref="K95:L95"/>
    <mergeCell ref="M68:M70"/>
    <mergeCell ref="D69:D70"/>
    <mergeCell ref="E69:E70"/>
    <mergeCell ref="F69:F70"/>
    <mergeCell ref="G69:G70"/>
    <mergeCell ref="H69:H70"/>
    <mergeCell ref="I69:J69"/>
    <mergeCell ref="K69:L69"/>
    <mergeCell ref="D81:G81"/>
    <mergeCell ref="H81:L81"/>
    <mergeCell ref="M81:M83"/>
    <mergeCell ref="D82:D83"/>
    <mergeCell ref="E82:E83"/>
    <mergeCell ref="F82:F83"/>
    <mergeCell ref="G82:G83"/>
    <mergeCell ref="H82:H83"/>
    <mergeCell ref="I82:J82"/>
    <mergeCell ref="K82:L82"/>
    <mergeCell ref="A32:A36"/>
    <mergeCell ref="A38:A39"/>
    <mergeCell ref="A42:A44"/>
    <mergeCell ref="B42:B44"/>
    <mergeCell ref="C42:C44"/>
    <mergeCell ref="D42:G42"/>
    <mergeCell ref="H42:L42"/>
    <mergeCell ref="M42:M44"/>
    <mergeCell ref="D43:D44"/>
    <mergeCell ref="E43:E44"/>
    <mergeCell ref="F43:F44"/>
    <mergeCell ref="G43:G44"/>
    <mergeCell ref="H43:H44"/>
    <mergeCell ref="I43:J43"/>
    <mergeCell ref="K43:L43"/>
    <mergeCell ref="C107:C109"/>
    <mergeCell ref="D107:G107"/>
    <mergeCell ref="H107:L107"/>
    <mergeCell ref="M107:M109"/>
    <mergeCell ref="D108:D109"/>
    <mergeCell ref="E108:E109"/>
    <mergeCell ref="E30:E31"/>
    <mergeCell ref="F30:F31"/>
    <mergeCell ref="G30:G31"/>
    <mergeCell ref="H30:H31"/>
    <mergeCell ref="I30:J30"/>
    <mergeCell ref="K30:L30"/>
    <mergeCell ref="D55:G55"/>
    <mergeCell ref="H55:L55"/>
    <mergeCell ref="M55:M57"/>
    <mergeCell ref="D56:D57"/>
    <mergeCell ref="E56:E57"/>
    <mergeCell ref="F56:F57"/>
    <mergeCell ref="G56:G57"/>
    <mergeCell ref="H56:H57"/>
    <mergeCell ref="I56:J56"/>
    <mergeCell ref="K56:L56"/>
    <mergeCell ref="D68:G68"/>
    <mergeCell ref="H68:L68"/>
    <mergeCell ref="A123:A127"/>
    <mergeCell ref="A129:A130"/>
    <mergeCell ref="M120:M122"/>
    <mergeCell ref="D121:D122"/>
    <mergeCell ref="E121:E122"/>
    <mergeCell ref="F121:F122"/>
    <mergeCell ref="G121:G122"/>
    <mergeCell ref="H121:H122"/>
    <mergeCell ref="I121:J121"/>
    <mergeCell ref="K121:L121"/>
    <mergeCell ref="A120:A122"/>
    <mergeCell ref="B120:B122"/>
    <mergeCell ref="C120:C122"/>
    <mergeCell ref="D120:G120"/>
    <mergeCell ref="H120:L120"/>
    <mergeCell ref="A110:A114"/>
    <mergeCell ref="A116:A117"/>
    <mergeCell ref="A103:A104"/>
    <mergeCell ref="A84:A88"/>
    <mergeCell ref="A90:A91"/>
    <mergeCell ref="A55:A57"/>
    <mergeCell ref="B55:B57"/>
    <mergeCell ref="C55:C57"/>
    <mergeCell ref="A58:A62"/>
    <mergeCell ref="A64:A65"/>
    <mergeCell ref="A68:A70"/>
    <mergeCell ref="B68:B70"/>
    <mergeCell ref="C68:C70"/>
    <mergeCell ref="A71:A75"/>
    <mergeCell ref="A77:A78"/>
    <mergeCell ref="A81:A83"/>
    <mergeCell ref="B81:B83"/>
    <mergeCell ref="C81:C83"/>
    <mergeCell ref="A94:A96"/>
    <mergeCell ref="B94:B96"/>
    <mergeCell ref="C94:C96"/>
    <mergeCell ref="A97:A101"/>
    <mergeCell ref="A107:A109"/>
    <mergeCell ref="B107:B109"/>
    <mergeCell ref="A51:A52"/>
    <mergeCell ref="A45:A49"/>
    <mergeCell ref="A25:A26"/>
    <mergeCell ref="H17:H18"/>
    <mergeCell ref="M16:M18"/>
    <mergeCell ref="D16:G16"/>
    <mergeCell ref="H16:L16"/>
    <mergeCell ref="I17:J17"/>
    <mergeCell ref="K17:L17"/>
    <mergeCell ref="F17:F18"/>
    <mergeCell ref="A16:A18"/>
    <mergeCell ref="B16:B18"/>
    <mergeCell ref="C16:C18"/>
    <mergeCell ref="D17:D18"/>
    <mergeCell ref="E17:E18"/>
    <mergeCell ref="G17:G18"/>
    <mergeCell ref="A19:A23"/>
    <mergeCell ref="A29:A31"/>
    <mergeCell ref="B29:B31"/>
    <mergeCell ref="C29:C31"/>
    <mergeCell ref="D29:G29"/>
    <mergeCell ref="H29:L29"/>
    <mergeCell ref="M29:M31"/>
    <mergeCell ref="D30:D31"/>
    <mergeCell ref="B2:C4"/>
    <mergeCell ref="D5:G5"/>
    <mergeCell ref="D6:G6"/>
    <mergeCell ref="D7:G7"/>
    <mergeCell ref="D8:G8"/>
    <mergeCell ref="D9:G9"/>
    <mergeCell ref="D2:G4"/>
    <mergeCell ref="H2:L2"/>
    <mergeCell ref="M2:M4"/>
    <mergeCell ref="H3:H4"/>
    <mergeCell ref="I3:J3"/>
    <mergeCell ref="K3:L3"/>
  </mergeCells>
  <pageMargins left="0.70866141732283472" right="0.70866141732283472" top="0.78740157480314965" bottom="0.78740157480314965" header="0.31496062992125984" footer="0.31496062992125984"/>
  <pageSetup paperSize="9" scale="49" fitToHeight="0" orientation="portrait" r:id="rId1"/>
  <ignoredErrors>
    <ignoredError sqref="I77:L77 I103:L103 H85:L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8"/>
  <sheetViews>
    <sheetView workbookViewId="0">
      <selection activeCell="F6" sqref="F6:G6"/>
    </sheetView>
  </sheetViews>
  <sheetFormatPr defaultRowHeight="15" x14ac:dyDescent="0.25"/>
  <cols>
    <col min="4" max="4" width="50.7109375" customWidth="1"/>
    <col min="5" max="5" width="10.42578125" bestFit="1" customWidth="1"/>
    <col min="6" max="6" width="11.7109375" bestFit="1" customWidth="1"/>
    <col min="7" max="7" width="9.42578125" bestFit="1" customWidth="1"/>
    <col min="8" max="8" width="9.28515625" bestFit="1" customWidth="1"/>
    <col min="9" max="9" width="9.42578125" bestFit="1" customWidth="1"/>
    <col min="12" max="12" width="18.85546875" bestFit="1" customWidth="1"/>
    <col min="14" max="14" width="10.5703125" bestFit="1" customWidth="1"/>
    <col min="15" max="15" width="14.7109375" bestFit="1" customWidth="1"/>
  </cols>
  <sheetData>
    <row r="1" spans="1:15" x14ac:dyDescent="0.25">
      <c r="A1" s="2" t="s">
        <v>35</v>
      </c>
    </row>
    <row r="2" spans="1:15" ht="15" customHeight="1" x14ac:dyDescent="0.25">
      <c r="A2" s="102" t="s">
        <v>17</v>
      </c>
      <c r="B2" s="102" t="s">
        <v>4</v>
      </c>
      <c r="C2" s="102" t="s">
        <v>5</v>
      </c>
      <c r="D2" s="102" t="s">
        <v>6</v>
      </c>
      <c r="E2" s="102" t="s">
        <v>8</v>
      </c>
      <c r="F2" s="102"/>
      <c r="G2" s="102"/>
      <c r="H2" s="102"/>
      <c r="I2" s="102"/>
      <c r="J2" s="102" t="s">
        <v>16</v>
      </c>
    </row>
    <row r="3" spans="1:15" ht="15" customHeight="1" x14ac:dyDescent="0.25">
      <c r="A3" s="102"/>
      <c r="B3" s="102"/>
      <c r="C3" s="102"/>
      <c r="D3" s="102"/>
      <c r="E3" s="105" t="s">
        <v>11</v>
      </c>
      <c r="F3" s="105" t="s">
        <v>9</v>
      </c>
      <c r="G3" s="105"/>
      <c r="H3" s="105" t="s">
        <v>10</v>
      </c>
      <c r="I3" s="105"/>
      <c r="J3" s="102"/>
    </row>
    <row r="4" spans="1:15" ht="90" x14ac:dyDescent="0.25">
      <c r="A4" s="102"/>
      <c r="B4" s="102"/>
      <c r="C4" s="102"/>
      <c r="D4" s="102"/>
      <c r="E4" s="105"/>
      <c r="F4" s="10" t="s">
        <v>12</v>
      </c>
      <c r="G4" s="10" t="s">
        <v>13</v>
      </c>
      <c r="H4" s="10" t="s">
        <v>14</v>
      </c>
      <c r="I4" s="10" t="s">
        <v>15</v>
      </c>
      <c r="J4" s="102"/>
    </row>
    <row r="5" spans="1:15" ht="45" x14ac:dyDescent="0.25">
      <c r="A5" s="11" t="s">
        <v>18</v>
      </c>
      <c r="B5" s="11">
        <v>4</v>
      </c>
      <c r="C5" s="11" t="s">
        <v>48</v>
      </c>
      <c r="D5" s="15" t="s">
        <v>49</v>
      </c>
      <c r="E5" s="45">
        <v>19085.263157894737</v>
      </c>
      <c r="F5" s="45">
        <v>18131</v>
      </c>
      <c r="G5" s="45">
        <v>0</v>
      </c>
      <c r="H5" s="45">
        <v>822.68421052631584</v>
      </c>
      <c r="I5" s="46">
        <v>131.57894736842104</v>
      </c>
      <c r="J5" s="3"/>
    </row>
    <row r="6" spans="1:15" ht="45" x14ac:dyDescent="0.25">
      <c r="A6" s="11" t="s">
        <v>19</v>
      </c>
      <c r="B6" s="11">
        <v>2</v>
      </c>
      <c r="C6" s="11">
        <v>3</v>
      </c>
      <c r="D6" s="15" t="s">
        <v>36</v>
      </c>
      <c r="E6" s="87">
        <v>28695654</v>
      </c>
      <c r="F6" s="87">
        <v>24391305</v>
      </c>
      <c r="G6" s="87">
        <v>3238755</v>
      </c>
      <c r="H6" s="87">
        <v>315594</v>
      </c>
      <c r="I6" s="87">
        <v>750000</v>
      </c>
      <c r="J6" s="3"/>
      <c r="K6" s="65"/>
      <c r="L6" s="71"/>
      <c r="N6" s="68"/>
      <c r="O6" s="69"/>
    </row>
    <row r="7" spans="1:15" ht="30" x14ac:dyDescent="0.25">
      <c r="A7" s="106" t="s">
        <v>20</v>
      </c>
      <c r="B7" s="103">
        <v>6</v>
      </c>
      <c r="C7" s="103" t="s">
        <v>54</v>
      </c>
      <c r="D7" s="16" t="s">
        <v>46</v>
      </c>
      <c r="E7" s="45">
        <v>15489.974444444444</v>
      </c>
      <c r="F7" s="45">
        <v>4963.6589999999997</v>
      </c>
      <c r="G7" s="45">
        <v>1654.54</v>
      </c>
      <c r="H7" s="45">
        <v>0</v>
      </c>
      <c r="I7" s="45">
        <v>8871.77</v>
      </c>
      <c r="J7" s="5"/>
      <c r="L7" s="44"/>
    </row>
    <row r="8" spans="1:15" ht="30" x14ac:dyDescent="0.25">
      <c r="A8" s="106"/>
      <c r="B8" s="104"/>
      <c r="C8" s="104"/>
      <c r="D8" s="17" t="s">
        <v>47</v>
      </c>
      <c r="E8" s="45">
        <v>394.69</v>
      </c>
      <c r="F8" s="45">
        <v>236.81</v>
      </c>
      <c r="G8" s="45">
        <v>78.94</v>
      </c>
      <c r="H8" s="45">
        <v>0</v>
      </c>
      <c r="I8" s="45">
        <v>78.94</v>
      </c>
      <c r="J8" s="3"/>
      <c r="L8" s="44"/>
    </row>
    <row r="9" spans="1:15" x14ac:dyDescent="0.25">
      <c r="E9" s="1"/>
      <c r="F9" s="44">
        <f>F7+F8</f>
        <v>5200.4690000000001</v>
      </c>
      <c r="G9" s="44">
        <f>G7+G8</f>
        <v>1733.48</v>
      </c>
      <c r="H9" s="1"/>
      <c r="I9" s="1"/>
      <c r="L9" s="44"/>
    </row>
    <row r="10" spans="1:15" x14ac:dyDescent="0.25">
      <c r="A10" s="2" t="s">
        <v>37</v>
      </c>
      <c r="E10" s="1"/>
      <c r="F10" s="1"/>
      <c r="G10" s="1"/>
      <c r="H10" s="1"/>
      <c r="I10" s="1"/>
      <c r="L10" s="44"/>
      <c r="M10" s="44"/>
    </row>
    <row r="11" spans="1:15" ht="15" customHeight="1" x14ac:dyDescent="0.25">
      <c r="A11" s="102" t="s">
        <v>17</v>
      </c>
      <c r="B11" s="102" t="s">
        <v>4</v>
      </c>
      <c r="C11" s="102" t="s">
        <v>5</v>
      </c>
      <c r="D11" s="102" t="s">
        <v>6</v>
      </c>
      <c r="E11" s="102" t="s">
        <v>8</v>
      </c>
      <c r="F11" s="102"/>
      <c r="G11" s="102"/>
      <c r="H11" s="102"/>
      <c r="I11" s="102"/>
      <c r="J11" s="102" t="s">
        <v>16</v>
      </c>
    </row>
    <row r="12" spans="1:15" ht="15" customHeight="1" x14ac:dyDescent="0.25">
      <c r="A12" s="102"/>
      <c r="B12" s="102"/>
      <c r="C12" s="102"/>
      <c r="D12" s="102"/>
      <c r="E12" s="105" t="s">
        <v>11</v>
      </c>
      <c r="F12" s="105" t="s">
        <v>9</v>
      </c>
      <c r="G12" s="105"/>
      <c r="H12" s="105" t="s">
        <v>10</v>
      </c>
      <c r="I12" s="105"/>
      <c r="J12" s="102"/>
    </row>
    <row r="13" spans="1:15" ht="90" x14ac:dyDescent="0.25">
      <c r="A13" s="102"/>
      <c r="B13" s="102"/>
      <c r="C13" s="102"/>
      <c r="D13" s="102"/>
      <c r="E13" s="105"/>
      <c r="F13" s="10" t="s">
        <v>12</v>
      </c>
      <c r="G13" s="10" t="s">
        <v>13</v>
      </c>
      <c r="H13" s="10" t="s">
        <v>14</v>
      </c>
      <c r="I13" s="10" t="s">
        <v>15</v>
      </c>
      <c r="J13" s="102"/>
    </row>
    <row r="14" spans="1:15" ht="45" x14ac:dyDescent="0.25">
      <c r="A14" s="11" t="s">
        <v>18</v>
      </c>
      <c r="B14" s="11">
        <v>4</v>
      </c>
      <c r="C14" s="11" t="s">
        <v>48</v>
      </c>
      <c r="D14" s="15" t="s">
        <v>49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3"/>
    </row>
    <row r="15" spans="1:15" ht="45" x14ac:dyDescent="0.25">
      <c r="A15" s="11" t="s">
        <v>19</v>
      </c>
      <c r="B15" s="11">
        <v>2</v>
      </c>
      <c r="C15" s="11">
        <v>3</v>
      </c>
      <c r="D15" s="15" t="s">
        <v>36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3"/>
    </row>
    <row r="16" spans="1:15" ht="30" x14ac:dyDescent="0.25">
      <c r="A16" s="103" t="s">
        <v>20</v>
      </c>
      <c r="B16" s="103">
        <v>6</v>
      </c>
      <c r="C16" s="103" t="s">
        <v>54</v>
      </c>
      <c r="D16" s="16" t="s">
        <v>46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3"/>
    </row>
    <row r="17" spans="1:10" ht="30" x14ac:dyDescent="0.25">
      <c r="A17" s="104"/>
      <c r="B17" s="104"/>
      <c r="C17" s="104"/>
      <c r="D17" s="17" t="s">
        <v>47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3"/>
    </row>
    <row r="19" spans="1:10" x14ac:dyDescent="0.25">
      <c r="A19" s="2" t="s">
        <v>38</v>
      </c>
    </row>
    <row r="20" spans="1:10" ht="15" customHeight="1" x14ac:dyDescent="0.25">
      <c r="A20" s="102" t="s">
        <v>17</v>
      </c>
      <c r="B20" s="102" t="s">
        <v>4</v>
      </c>
      <c r="C20" s="102" t="s">
        <v>5</v>
      </c>
      <c r="D20" s="102" t="s">
        <v>6</v>
      </c>
      <c r="E20" s="102" t="s">
        <v>8</v>
      </c>
      <c r="F20" s="102"/>
      <c r="G20" s="102"/>
      <c r="H20" s="102"/>
      <c r="I20" s="102"/>
      <c r="J20" s="102" t="s">
        <v>16</v>
      </c>
    </row>
    <row r="21" spans="1:10" ht="15" customHeight="1" x14ac:dyDescent="0.25">
      <c r="A21" s="102"/>
      <c r="B21" s="102"/>
      <c r="C21" s="102"/>
      <c r="D21" s="102"/>
      <c r="E21" s="105" t="s">
        <v>11</v>
      </c>
      <c r="F21" s="105" t="s">
        <v>9</v>
      </c>
      <c r="G21" s="105"/>
      <c r="H21" s="105" t="s">
        <v>10</v>
      </c>
      <c r="I21" s="105"/>
      <c r="J21" s="102"/>
    </row>
    <row r="22" spans="1:10" ht="90" x14ac:dyDescent="0.25">
      <c r="A22" s="102"/>
      <c r="B22" s="102"/>
      <c r="C22" s="102"/>
      <c r="D22" s="102"/>
      <c r="E22" s="105"/>
      <c r="F22" s="10" t="s">
        <v>12</v>
      </c>
      <c r="G22" s="10" t="s">
        <v>13</v>
      </c>
      <c r="H22" s="10" t="s">
        <v>14</v>
      </c>
      <c r="I22" s="10" t="s">
        <v>15</v>
      </c>
      <c r="J22" s="102"/>
    </row>
    <row r="23" spans="1:10" ht="45" x14ac:dyDescent="0.25">
      <c r="A23" s="11" t="s">
        <v>18</v>
      </c>
      <c r="B23" s="11">
        <v>4</v>
      </c>
      <c r="C23" s="11" t="s">
        <v>48</v>
      </c>
      <c r="D23" s="15" t="s">
        <v>49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3"/>
    </row>
    <row r="24" spans="1:10" ht="45" x14ac:dyDescent="0.25">
      <c r="A24" s="11" t="s">
        <v>19</v>
      </c>
      <c r="B24" s="11">
        <v>2</v>
      </c>
      <c r="C24" s="11">
        <v>3</v>
      </c>
      <c r="D24" s="15" t="s">
        <v>36</v>
      </c>
      <c r="E24" s="87">
        <v>899937</v>
      </c>
      <c r="F24" s="87">
        <v>764946</v>
      </c>
      <c r="G24" s="87">
        <v>134991</v>
      </c>
      <c r="H24" s="45">
        <v>0</v>
      </c>
      <c r="I24" s="45">
        <v>0</v>
      </c>
      <c r="J24" s="3"/>
    </row>
    <row r="25" spans="1:10" ht="30" x14ac:dyDescent="0.25">
      <c r="A25" s="106" t="s">
        <v>20</v>
      </c>
      <c r="B25" s="103">
        <v>6</v>
      </c>
      <c r="C25" s="103" t="s">
        <v>54</v>
      </c>
      <c r="D25" s="16" t="s">
        <v>46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3"/>
    </row>
    <row r="26" spans="1:10" ht="30" x14ac:dyDescent="0.25">
      <c r="A26" s="106"/>
      <c r="B26" s="104"/>
      <c r="C26" s="104"/>
      <c r="D26" s="17" t="s">
        <v>47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3"/>
    </row>
    <row r="28" spans="1:10" x14ac:dyDescent="0.25">
      <c r="A28" s="2" t="s">
        <v>39</v>
      </c>
    </row>
    <row r="29" spans="1:10" ht="15" customHeight="1" x14ac:dyDescent="0.25">
      <c r="A29" s="102" t="s">
        <v>17</v>
      </c>
      <c r="B29" s="102" t="s">
        <v>4</v>
      </c>
      <c r="C29" s="102" t="s">
        <v>5</v>
      </c>
      <c r="D29" s="102" t="s">
        <v>6</v>
      </c>
      <c r="E29" s="102" t="s">
        <v>8</v>
      </c>
      <c r="F29" s="102"/>
      <c r="G29" s="102"/>
      <c r="H29" s="102"/>
      <c r="I29" s="102"/>
      <c r="J29" s="102" t="s">
        <v>16</v>
      </c>
    </row>
    <row r="30" spans="1:10" ht="15" customHeight="1" x14ac:dyDescent="0.25">
      <c r="A30" s="102"/>
      <c r="B30" s="102"/>
      <c r="C30" s="102"/>
      <c r="D30" s="102"/>
      <c r="E30" s="105" t="s">
        <v>11</v>
      </c>
      <c r="F30" s="105" t="s">
        <v>9</v>
      </c>
      <c r="G30" s="105"/>
      <c r="H30" s="105" t="s">
        <v>10</v>
      </c>
      <c r="I30" s="105"/>
      <c r="J30" s="102"/>
    </row>
    <row r="31" spans="1:10" ht="90" x14ac:dyDescent="0.25">
      <c r="A31" s="102"/>
      <c r="B31" s="102"/>
      <c r="C31" s="102"/>
      <c r="D31" s="102"/>
      <c r="E31" s="105"/>
      <c r="F31" s="10" t="s">
        <v>12</v>
      </c>
      <c r="G31" s="10" t="s">
        <v>13</v>
      </c>
      <c r="H31" s="10" t="s">
        <v>14</v>
      </c>
      <c r="I31" s="10" t="s">
        <v>15</v>
      </c>
      <c r="J31" s="102"/>
    </row>
    <row r="32" spans="1:10" ht="45" x14ac:dyDescent="0.25">
      <c r="A32" s="11" t="s">
        <v>18</v>
      </c>
      <c r="B32" s="11">
        <v>4</v>
      </c>
      <c r="C32" s="11" t="s">
        <v>48</v>
      </c>
      <c r="D32" s="15" t="s">
        <v>49</v>
      </c>
      <c r="E32" s="45">
        <v>5725.5789473684208</v>
      </c>
      <c r="F32" s="45">
        <v>5439.2999999999993</v>
      </c>
      <c r="G32" s="45">
        <v>0</v>
      </c>
      <c r="H32" s="45">
        <v>246.80526315789473</v>
      </c>
      <c r="I32" s="45">
        <v>39.473684210526308</v>
      </c>
      <c r="J32" s="3"/>
    </row>
    <row r="33" spans="1:12" ht="45" x14ac:dyDescent="0.25">
      <c r="A33" s="11" t="s">
        <v>19</v>
      </c>
      <c r="B33" s="11">
        <v>2</v>
      </c>
      <c r="C33" s="11">
        <v>3</v>
      </c>
      <c r="D33" s="15" t="s">
        <v>36</v>
      </c>
      <c r="E33" s="87">
        <v>2568455</v>
      </c>
      <c r="F33" s="87">
        <v>2183187</v>
      </c>
      <c r="G33" s="87">
        <v>323838</v>
      </c>
      <c r="H33" s="87">
        <v>61430</v>
      </c>
      <c r="I33" s="87">
        <v>0</v>
      </c>
      <c r="J33" s="3"/>
      <c r="L33" s="69"/>
    </row>
    <row r="34" spans="1:12" ht="30" x14ac:dyDescent="0.25">
      <c r="A34" s="106" t="s">
        <v>20</v>
      </c>
      <c r="B34" s="103">
        <v>6</v>
      </c>
      <c r="C34" s="103" t="s">
        <v>54</v>
      </c>
      <c r="D34" s="16" t="s">
        <v>46</v>
      </c>
      <c r="E34" s="47">
        <v>7744.98</v>
      </c>
      <c r="F34" s="47">
        <v>2481.83</v>
      </c>
      <c r="G34" s="47">
        <v>827.27</v>
      </c>
      <c r="H34" s="47">
        <v>0</v>
      </c>
      <c r="I34" s="47">
        <v>4435.8812222222223</v>
      </c>
      <c r="J34" s="3"/>
      <c r="L34" s="44"/>
    </row>
    <row r="35" spans="1:12" ht="30" x14ac:dyDescent="0.25">
      <c r="A35" s="106"/>
      <c r="B35" s="104"/>
      <c r="C35" s="104"/>
      <c r="D35" s="17" t="s">
        <v>47</v>
      </c>
      <c r="E35" s="45">
        <v>197.35</v>
      </c>
      <c r="F35" s="45">
        <v>118.41</v>
      </c>
      <c r="G35" s="45">
        <v>39.47</v>
      </c>
      <c r="H35" s="45">
        <v>0</v>
      </c>
      <c r="I35" s="45">
        <v>39.47</v>
      </c>
      <c r="J35" s="3"/>
      <c r="L35" s="44"/>
    </row>
    <row r="36" spans="1:12" x14ac:dyDescent="0.25">
      <c r="F36" s="44">
        <f>F34+F35</f>
        <v>2600.2399999999998</v>
      </c>
      <c r="G36" s="44">
        <f>G34+G35</f>
        <v>866.74</v>
      </c>
      <c r="L36" s="44"/>
    </row>
    <row r="37" spans="1:12" x14ac:dyDescent="0.25">
      <c r="A37" s="2" t="s">
        <v>40</v>
      </c>
      <c r="L37" s="44"/>
    </row>
    <row r="38" spans="1:12" ht="15" customHeight="1" x14ac:dyDescent="0.25">
      <c r="A38" s="102" t="s">
        <v>17</v>
      </c>
      <c r="B38" s="102" t="s">
        <v>4</v>
      </c>
      <c r="C38" s="102" t="s">
        <v>5</v>
      </c>
      <c r="D38" s="102" t="s">
        <v>6</v>
      </c>
      <c r="E38" s="102" t="s">
        <v>8</v>
      </c>
      <c r="F38" s="102"/>
      <c r="G38" s="102"/>
      <c r="H38" s="102"/>
      <c r="I38" s="102"/>
      <c r="J38" s="102" t="s">
        <v>16</v>
      </c>
      <c r="L38" s="44"/>
    </row>
    <row r="39" spans="1:12" ht="15" customHeight="1" x14ac:dyDescent="0.25">
      <c r="A39" s="102"/>
      <c r="B39" s="102"/>
      <c r="C39" s="102"/>
      <c r="D39" s="102"/>
      <c r="E39" s="105" t="s">
        <v>11</v>
      </c>
      <c r="F39" s="105" t="s">
        <v>9</v>
      </c>
      <c r="G39" s="105"/>
      <c r="H39" s="105" t="s">
        <v>10</v>
      </c>
      <c r="I39" s="105"/>
      <c r="J39" s="102"/>
      <c r="L39" s="44"/>
    </row>
    <row r="40" spans="1:12" ht="90" x14ac:dyDescent="0.25">
      <c r="A40" s="102"/>
      <c r="B40" s="102"/>
      <c r="C40" s="102"/>
      <c r="D40" s="102"/>
      <c r="E40" s="105"/>
      <c r="F40" s="10" t="s">
        <v>12</v>
      </c>
      <c r="G40" s="10" t="s">
        <v>13</v>
      </c>
      <c r="H40" s="10" t="s">
        <v>14</v>
      </c>
      <c r="I40" s="10" t="s">
        <v>15</v>
      </c>
      <c r="J40" s="102"/>
      <c r="L40" s="44"/>
    </row>
    <row r="41" spans="1:12" ht="45" x14ac:dyDescent="0.25">
      <c r="A41" s="11" t="s">
        <v>18</v>
      </c>
      <c r="B41" s="11">
        <v>4</v>
      </c>
      <c r="C41" s="11" t="s">
        <v>48</v>
      </c>
      <c r="D41" s="15" t="s">
        <v>49</v>
      </c>
      <c r="E41" s="45">
        <v>5245</v>
      </c>
      <c r="F41" s="45">
        <v>4982.75</v>
      </c>
      <c r="G41" s="45">
        <v>0</v>
      </c>
      <c r="H41" s="45">
        <v>222.7763157894737</v>
      </c>
      <c r="I41" s="45">
        <v>39.473684210526308</v>
      </c>
      <c r="J41" s="3"/>
      <c r="L41" s="44"/>
    </row>
    <row r="42" spans="1:12" ht="45" x14ac:dyDescent="0.25">
      <c r="A42" s="11" t="s">
        <v>19</v>
      </c>
      <c r="B42" s="11">
        <v>2</v>
      </c>
      <c r="C42" s="11">
        <v>3</v>
      </c>
      <c r="D42" s="15" t="s">
        <v>36</v>
      </c>
      <c r="E42" s="87">
        <v>4215752</v>
      </c>
      <c r="F42" s="87">
        <v>3583389</v>
      </c>
      <c r="G42" s="87">
        <v>567306</v>
      </c>
      <c r="H42" s="87">
        <v>65057</v>
      </c>
      <c r="I42" s="87">
        <v>0</v>
      </c>
      <c r="J42" s="3"/>
      <c r="L42" s="69"/>
    </row>
    <row r="43" spans="1:12" ht="30" x14ac:dyDescent="0.25">
      <c r="A43" s="106" t="s">
        <v>20</v>
      </c>
      <c r="B43" s="103">
        <v>6</v>
      </c>
      <c r="C43" s="103" t="s">
        <v>54</v>
      </c>
      <c r="D43" s="16" t="s">
        <v>46</v>
      </c>
      <c r="E43" s="47">
        <v>5046.9923333333327</v>
      </c>
      <c r="F43" s="47">
        <v>1639.0977</v>
      </c>
      <c r="G43" s="47">
        <v>546.36</v>
      </c>
      <c r="H43" s="47">
        <v>0</v>
      </c>
      <c r="I43" s="47">
        <v>2861.5287333333331</v>
      </c>
      <c r="J43" s="3"/>
      <c r="L43" s="44"/>
    </row>
    <row r="44" spans="1:12" ht="30" x14ac:dyDescent="0.25">
      <c r="A44" s="106"/>
      <c r="B44" s="104"/>
      <c r="C44" s="104"/>
      <c r="D44" s="17" t="s">
        <v>47</v>
      </c>
      <c r="E44" s="45">
        <v>78.94</v>
      </c>
      <c r="F44" s="45">
        <v>47.36</v>
      </c>
      <c r="G44" s="45">
        <v>15.786000000000001</v>
      </c>
      <c r="H44" s="45">
        <v>0</v>
      </c>
      <c r="I44" s="45">
        <v>15.786000000000001</v>
      </c>
      <c r="J44" s="3"/>
      <c r="L44" s="44"/>
    </row>
    <row r="45" spans="1:12" x14ac:dyDescent="0.25">
      <c r="F45" s="44">
        <f>F43+F44</f>
        <v>1686.4576999999999</v>
      </c>
      <c r="G45" s="44">
        <f>G43+G44</f>
        <v>562.14599999999996</v>
      </c>
      <c r="L45" s="44"/>
    </row>
    <row r="46" spans="1:12" x14ac:dyDescent="0.25">
      <c r="A46" s="2" t="s">
        <v>41</v>
      </c>
      <c r="L46" s="44"/>
    </row>
    <row r="47" spans="1:12" ht="15" customHeight="1" x14ac:dyDescent="0.25">
      <c r="A47" s="102" t="s">
        <v>17</v>
      </c>
      <c r="B47" s="102" t="s">
        <v>4</v>
      </c>
      <c r="C47" s="102" t="s">
        <v>5</v>
      </c>
      <c r="D47" s="102" t="s">
        <v>6</v>
      </c>
      <c r="E47" s="102" t="s">
        <v>8</v>
      </c>
      <c r="F47" s="102"/>
      <c r="G47" s="102"/>
      <c r="H47" s="102"/>
      <c r="I47" s="102"/>
      <c r="J47" s="102" t="s">
        <v>16</v>
      </c>
      <c r="L47" s="44"/>
    </row>
    <row r="48" spans="1:12" ht="15" customHeight="1" x14ac:dyDescent="0.25">
      <c r="A48" s="102"/>
      <c r="B48" s="102"/>
      <c r="C48" s="102"/>
      <c r="D48" s="102"/>
      <c r="E48" s="105" t="s">
        <v>11</v>
      </c>
      <c r="F48" s="105" t="s">
        <v>9</v>
      </c>
      <c r="G48" s="105"/>
      <c r="H48" s="105" t="s">
        <v>10</v>
      </c>
      <c r="I48" s="105"/>
      <c r="J48" s="102"/>
      <c r="L48" s="44"/>
    </row>
    <row r="49" spans="1:12" ht="90" x14ac:dyDescent="0.25">
      <c r="A49" s="102"/>
      <c r="B49" s="102"/>
      <c r="C49" s="102"/>
      <c r="D49" s="102"/>
      <c r="E49" s="105"/>
      <c r="F49" s="10" t="s">
        <v>12</v>
      </c>
      <c r="G49" s="10" t="s">
        <v>13</v>
      </c>
      <c r="H49" s="10" t="s">
        <v>14</v>
      </c>
      <c r="I49" s="10" t="s">
        <v>15</v>
      </c>
      <c r="J49" s="102"/>
      <c r="L49" s="44"/>
    </row>
    <row r="50" spans="1:12" ht="45" x14ac:dyDescent="0.25">
      <c r="A50" s="11" t="s">
        <v>18</v>
      </c>
      <c r="B50" s="11">
        <v>4</v>
      </c>
      <c r="C50" s="11" t="s">
        <v>48</v>
      </c>
      <c r="D50" s="15" t="s">
        <v>49</v>
      </c>
      <c r="E50" s="45">
        <v>3817.0526315789475</v>
      </c>
      <c r="F50" s="45">
        <v>3626.2</v>
      </c>
      <c r="G50" s="45">
        <v>0</v>
      </c>
      <c r="H50" s="45">
        <v>164.53684210526319</v>
      </c>
      <c r="I50" s="45">
        <v>26.315789473684209</v>
      </c>
      <c r="J50" s="3"/>
      <c r="L50" s="44"/>
    </row>
    <row r="51" spans="1:12" ht="45" x14ac:dyDescent="0.25">
      <c r="A51" s="11" t="s">
        <v>19</v>
      </c>
      <c r="B51" s="11">
        <v>2</v>
      </c>
      <c r="C51" s="11">
        <v>3</v>
      </c>
      <c r="D51" s="15" t="s">
        <v>36</v>
      </c>
      <c r="E51" s="87">
        <v>6246263</v>
      </c>
      <c r="F51" s="87">
        <v>5309324</v>
      </c>
      <c r="G51" s="87">
        <v>675045</v>
      </c>
      <c r="H51" s="87">
        <v>74394</v>
      </c>
      <c r="I51" s="87">
        <v>187500</v>
      </c>
      <c r="J51" s="3"/>
      <c r="L51" s="67"/>
    </row>
    <row r="52" spans="1:12" ht="30" x14ac:dyDescent="0.25">
      <c r="A52" s="106" t="s">
        <v>20</v>
      </c>
      <c r="B52" s="103">
        <v>6</v>
      </c>
      <c r="C52" s="103" t="s">
        <v>54</v>
      </c>
      <c r="D52" s="16" t="s">
        <v>46</v>
      </c>
      <c r="E52" s="47">
        <v>2123.4961666666663</v>
      </c>
      <c r="F52" s="47">
        <v>662.04885000000002</v>
      </c>
      <c r="G52" s="47">
        <v>220.68</v>
      </c>
      <c r="H52" s="47">
        <v>0</v>
      </c>
      <c r="I52" s="47">
        <v>1240.77</v>
      </c>
      <c r="J52" s="3"/>
      <c r="L52" s="44"/>
    </row>
    <row r="53" spans="1:12" ht="30" x14ac:dyDescent="0.25">
      <c r="A53" s="106"/>
      <c r="B53" s="104"/>
      <c r="C53" s="104"/>
      <c r="D53" s="17" t="s">
        <v>47</v>
      </c>
      <c r="E53" s="45">
        <v>78.94</v>
      </c>
      <c r="F53" s="45">
        <v>47.36</v>
      </c>
      <c r="G53" s="45">
        <v>15.786000000000001</v>
      </c>
      <c r="H53" s="45">
        <v>0</v>
      </c>
      <c r="I53" s="45">
        <v>15.786000000000001</v>
      </c>
      <c r="J53" s="3"/>
      <c r="L53" s="44"/>
    </row>
    <row r="54" spans="1:12" x14ac:dyDescent="0.25">
      <c r="F54" s="44">
        <f>F52+F53</f>
        <v>709.40885000000003</v>
      </c>
      <c r="G54" s="44">
        <f>G52+G53</f>
        <v>236.46600000000001</v>
      </c>
      <c r="L54" s="44"/>
    </row>
    <row r="55" spans="1:12" x14ac:dyDescent="0.25">
      <c r="A55" s="2" t="s">
        <v>42</v>
      </c>
      <c r="L55" s="44"/>
    </row>
    <row r="56" spans="1:12" ht="15" customHeight="1" x14ac:dyDescent="0.25">
      <c r="A56" s="102" t="s">
        <v>17</v>
      </c>
      <c r="B56" s="102" t="s">
        <v>4</v>
      </c>
      <c r="C56" s="102" t="s">
        <v>5</v>
      </c>
      <c r="D56" s="102" t="s">
        <v>6</v>
      </c>
      <c r="E56" s="102" t="s">
        <v>8</v>
      </c>
      <c r="F56" s="102"/>
      <c r="G56" s="102"/>
      <c r="H56" s="102"/>
      <c r="I56" s="102"/>
      <c r="J56" s="102" t="s">
        <v>16</v>
      </c>
      <c r="L56" s="44"/>
    </row>
    <row r="57" spans="1:12" ht="15" customHeight="1" x14ac:dyDescent="0.25">
      <c r="A57" s="102"/>
      <c r="B57" s="102"/>
      <c r="C57" s="102"/>
      <c r="D57" s="102"/>
      <c r="E57" s="105" t="s">
        <v>11</v>
      </c>
      <c r="F57" s="105" t="s">
        <v>9</v>
      </c>
      <c r="G57" s="105"/>
      <c r="H57" s="105" t="s">
        <v>10</v>
      </c>
      <c r="I57" s="105"/>
      <c r="J57" s="102"/>
      <c r="L57" s="44"/>
    </row>
    <row r="58" spans="1:12" ht="90" x14ac:dyDescent="0.25">
      <c r="A58" s="102"/>
      <c r="B58" s="102"/>
      <c r="C58" s="102"/>
      <c r="D58" s="102"/>
      <c r="E58" s="105"/>
      <c r="F58" s="10" t="s">
        <v>12</v>
      </c>
      <c r="G58" s="10" t="s">
        <v>13</v>
      </c>
      <c r="H58" s="10" t="s">
        <v>14</v>
      </c>
      <c r="I58" s="10" t="s">
        <v>15</v>
      </c>
      <c r="J58" s="102"/>
      <c r="L58" s="44"/>
    </row>
    <row r="59" spans="1:12" ht="45" x14ac:dyDescent="0.25">
      <c r="A59" s="11" t="s">
        <v>18</v>
      </c>
      <c r="B59" s="11">
        <v>4</v>
      </c>
      <c r="C59" s="11" t="s">
        <v>48</v>
      </c>
      <c r="D59" s="15" t="s">
        <v>49</v>
      </c>
      <c r="E59" s="45">
        <v>3336.4736842105267</v>
      </c>
      <c r="F59" s="45">
        <v>3169.6499999999996</v>
      </c>
      <c r="G59" s="45">
        <v>0</v>
      </c>
      <c r="H59" s="45">
        <v>140.5078947368421</v>
      </c>
      <c r="I59" s="45">
        <v>26.315789473684209</v>
      </c>
      <c r="J59" s="3"/>
      <c r="L59" s="44"/>
    </row>
    <row r="60" spans="1:12" ht="45" x14ac:dyDescent="0.25">
      <c r="A60" s="11" t="s">
        <v>19</v>
      </c>
      <c r="B60" s="11">
        <v>2</v>
      </c>
      <c r="C60" s="11">
        <v>3</v>
      </c>
      <c r="D60" s="15" t="s">
        <v>36</v>
      </c>
      <c r="E60" s="87">
        <v>9843498</v>
      </c>
      <c r="F60" s="87">
        <v>8366973</v>
      </c>
      <c r="G60" s="87">
        <v>1025050</v>
      </c>
      <c r="H60" s="87">
        <v>76475</v>
      </c>
      <c r="I60" s="87">
        <v>375000</v>
      </c>
      <c r="J60" s="3"/>
      <c r="L60" s="72"/>
    </row>
    <row r="61" spans="1:12" ht="30" x14ac:dyDescent="0.25">
      <c r="A61" s="106" t="s">
        <v>20</v>
      </c>
      <c r="B61" s="103">
        <v>6</v>
      </c>
      <c r="C61" s="103" t="s">
        <v>54</v>
      </c>
      <c r="D61" s="16" t="s">
        <v>46</v>
      </c>
      <c r="E61" s="47">
        <v>574.49872222222223</v>
      </c>
      <c r="F61" s="47">
        <v>180.68295000000001</v>
      </c>
      <c r="G61" s="47">
        <v>60.227650000000004</v>
      </c>
      <c r="H61" s="47">
        <v>0</v>
      </c>
      <c r="I61" s="47">
        <v>333.58812222222218</v>
      </c>
      <c r="J61" s="3"/>
      <c r="L61" s="44"/>
    </row>
    <row r="62" spans="1:12" ht="30" x14ac:dyDescent="0.25">
      <c r="A62" s="106"/>
      <c r="B62" s="104"/>
      <c r="C62" s="104"/>
      <c r="D62" s="17" t="s">
        <v>47</v>
      </c>
      <c r="E62" s="45">
        <v>39.46</v>
      </c>
      <c r="F62" s="45">
        <v>23.68</v>
      </c>
      <c r="G62" s="45">
        <v>7.8930000000000007</v>
      </c>
      <c r="H62" s="45">
        <v>0</v>
      </c>
      <c r="I62" s="45">
        <v>7.8930000000000007</v>
      </c>
      <c r="J62" s="3"/>
      <c r="L62" s="44"/>
    </row>
    <row r="63" spans="1:12" x14ac:dyDescent="0.25">
      <c r="F63" s="44">
        <f>F61+F62</f>
        <v>204.36295000000001</v>
      </c>
      <c r="G63" s="44">
        <f>G61+G62</f>
        <v>68.120650000000012</v>
      </c>
      <c r="L63" s="44"/>
    </row>
    <row r="64" spans="1:12" x14ac:dyDescent="0.25">
      <c r="A64" s="2" t="s">
        <v>43</v>
      </c>
      <c r="L64" s="44"/>
    </row>
    <row r="65" spans="1:12" ht="15" customHeight="1" x14ac:dyDescent="0.25">
      <c r="A65" s="102" t="s">
        <v>17</v>
      </c>
      <c r="B65" s="102" t="s">
        <v>4</v>
      </c>
      <c r="C65" s="102" t="s">
        <v>5</v>
      </c>
      <c r="D65" s="102" t="s">
        <v>6</v>
      </c>
      <c r="E65" s="102" t="s">
        <v>8</v>
      </c>
      <c r="F65" s="102"/>
      <c r="G65" s="102"/>
      <c r="H65" s="102"/>
      <c r="I65" s="102"/>
      <c r="J65" s="102" t="s">
        <v>16</v>
      </c>
      <c r="L65" s="44"/>
    </row>
    <row r="66" spans="1:12" ht="15" customHeight="1" x14ac:dyDescent="0.25">
      <c r="A66" s="102"/>
      <c r="B66" s="102"/>
      <c r="C66" s="102"/>
      <c r="D66" s="102"/>
      <c r="E66" s="105" t="s">
        <v>11</v>
      </c>
      <c r="F66" s="105" t="s">
        <v>9</v>
      </c>
      <c r="G66" s="105"/>
      <c r="H66" s="105" t="s">
        <v>10</v>
      </c>
      <c r="I66" s="105"/>
      <c r="J66" s="102"/>
      <c r="L66" s="44"/>
    </row>
    <row r="67" spans="1:12" ht="90" x14ac:dyDescent="0.25">
      <c r="A67" s="102"/>
      <c r="B67" s="102"/>
      <c r="C67" s="102"/>
      <c r="D67" s="102"/>
      <c r="E67" s="105"/>
      <c r="F67" s="10" t="s">
        <v>12</v>
      </c>
      <c r="G67" s="10" t="s">
        <v>13</v>
      </c>
      <c r="H67" s="10" t="s">
        <v>14</v>
      </c>
      <c r="I67" s="10" t="s">
        <v>15</v>
      </c>
      <c r="J67" s="102"/>
      <c r="L67" s="44"/>
    </row>
    <row r="68" spans="1:12" ht="45" x14ac:dyDescent="0.25">
      <c r="A68" s="11" t="s">
        <v>18</v>
      </c>
      <c r="B68" s="11">
        <v>4</v>
      </c>
      <c r="C68" s="11" t="s">
        <v>48</v>
      </c>
      <c r="D68" s="15" t="s">
        <v>49</v>
      </c>
      <c r="E68" s="45">
        <v>961.1578947368422</v>
      </c>
      <c r="F68" s="45">
        <v>913.1</v>
      </c>
      <c r="G68" s="45">
        <v>0</v>
      </c>
      <c r="H68" s="45">
        <v>48.057894736842115</v>
      </c>
      <c r="I68" s="45">
        <v>0</v>
      </c>
      <c r="J68" s="3"/>
      <c r="L68" s="44"/>
    </row>
    <row r="69" spans="1:12" ht="45" x14ac:dyDescent="0.25">
      <c r="A69" s="11" t="s">
        <v>19</v>
      </c>
      <c r="B69" s="11">
        <v>2</v>
      </c>
      <c r="C69" s="11">
        <v>3</v>
      </c>
      <c r="D69" s="15" t="s">
        <v>36</v>
      </c>
      <c r="E69" s="88">
        <v>4921749</v>
      </c>
      <c r="F69" s="88">
        <v>4183486</v>
      </c>
      <c r="G69" s="88">
        <v>512525</v>
      </c>
      <c r="H69" s="88">
        <v>38238</v>
      </c>
      <c r="I69" s="88">
        <v>187500</v>
      </c>
      <c r="J69" s="3"/>
      <c r="L69" s="67"/>
    </row>
    <row r="70" spans="1:12" ht="30" x14ac:dyDescent="0.25">
      <c r="A70" s="106" t="s">
        <v>20</v>
      </c>
      <c r="B70" s="103">
        <v>6</v>
      </c>
      <c r="C70" s="103" t="s">
        <v>54</v>
      </c>
      <c r="D70" s="16" t="s">
        <v>46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3"/>
    </row>
    <row r="71" spans="1:12" ht="30" x14ac:dyDescent="0.25">
      <c r="A71" s="106"/>
      <c r="B71" s="104"/>
      <c r="C71" s="104"/>
      <c r="D71" s="17" t="s">
        <v>47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3"/>
    </row>
    <row r="73" spans="1:12" x14ac:dyDescent="0.25">
      <c r="A73" s="2" t="s">
        <v>44</v>
      </c>
    </row>
    <row r="74" spans="1:12" ht="15" customHeight="1" x14ac:dyDescent="0.25">
      <c r="A74" s="102" t="s">
        <v>17</v>
      </c>
      <c r="B74" s="102" t="s">
        <v>4</v>
      </c>
      <c r="C74" s="102" t="s">
        <v>5</v>
      </c>
      <c r="D74" s="102" t="s">
        <v>6</v>
      </c>
      <c r="E74" s="102" t="s">
        <v>8</v>
      </c>
      <c r="F74" s="102"/>
      <c r="G74" s="102"/>
      <c r="H74" s="102"/>
      <c r="I74" s="102"/>
      <c r="J74" s="102" t="s">
        <v>16</v>
      </c>
    </row>
    <row r="75" spans="1:12" ht="15" customHeight="1" x14ac:dyDescent="0.25">
      <c r="A75" s="102"/>
      <c r="B75" s="102"/>
      <c r="C75" s="102"/>
      <c r="D75" s="102"/>
      <c r="E75" s="105" t="s">
        <v>11</v>
      </c>
      <c r="F75" s="105" t="s">
        <v>9</v>
      </c>
      <c r="G75" s="105"/>
      <c r="H75" s="105" t="s">
        <v>10</v>
      </c>
      <c r="I75" s="105"/>
      <c r="J75" s="102"/>
    </row>
    <row r="76" spans="1:12" ht="90" x14ac:dyDescent="0.25">
      <c r="A76" s="102"/>
      <c r="B76" s="102"/>
      <c r="C76" s="102"/>
      <c r="D76" s="102"/>
      <c r="E76" s="105"/>
      <c r="F76" s="10" t="s">
        <v>12</v>
      </c>
      <c r="G76" s="10" t="s">
        <v>13</v>
      </c>
      <c r="H76" s="10" t="s">
        <v>14</v>
      </c>
      <c r="I76" s="10" t="s">
        <v>15</v>
      </c>
      <c r="J76" s="102"/>
    </row>
    <row r="77" spans="1:12" ht="45" x14ac:dyDescent="0.25">
      <c r="A77" s="11" t="s">
        <v>18</v>
      </c>
      <c r="B77" s="11">
        <v>4</v>
      </c>
      <c r="C77" s="11" t="s">
        <v>48</v>
      </c>
      <c r="D77" s="15" t="s">
        <v>49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3"/>
    </row>
    <row r="78" spans="1:12" ht="45" x14ac:dyDescent="0.25">
      <c r="A78" s="11" t="s">
        <v>19</v>
      </c>
      <c r="B78" s="11">
        <v>2</v>
      </c>
      <c r="C78" s="11">
        <v>3</v>
      </c>
      <c r="D78" s="15" t="s">
        <v>36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"/>
    </row>
    <row r="79" spans="1:12" ht="30" x14ac:dyDescent="0.25">
      <c r="A79" s="106" t="s">
        <v>20</v>
      </c>
      <c r="B79" s="103">
        <v>6</v>
      </c>
      <c r="C79" s="103" t="s">
        <v>54</v>
      </c>
      <c r="D79" s="16" t="s">
        <v>46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3"/>
    </row>
    <row r="80" spans="1:12" ht="30" x14ac:dyDescent="0.25">
      <c r="A80" s="106"/>
      <c r="B80" s="104"/>
      <c r="C80" s="104"/>
      <c r="D80" s="17" t="s">
        <v>47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3"/>
    </row>
    <row r="81" spans="1:10" x14ac:dyDescent="0.25">
      <c r="A81" s="60"/>
      <c r="B81" s="60"/>
      <c r="C81" s="60"/>
      <c r="D81" s="61"/>
      <c r="E81" s="59"/>
      <c r="F81" s="59"/>
      <c r="G81" s="59"/>
      <c r="H81" s="59"/>
      <c r="I81" s="59"/>
      <c r="J81" s="6"/>
    </row>
    <row r="82" spans="1:10" x14ac:dyDescent="0.25">
      <c r="D82" s="2"/>
      <c r="E82" s="44">
        <f>E69+E60+E51+E42+E33</f>
        <v>27795717</v>
      </c>
      <c r="F82" s="44">
        <f t="shared" ref="F82:I82" si="0">F69+F60+F51+F42+F33</f>
        <v>23626359</v>
      </c>
      <c r="G82" s="44">
        <f t="shared" si="0"/>
        <v>3103764</v>
      </c>
      <c r="H82" s="44">
        <f t="shared" si="0"/>
        <v>315594</v>
      </c>
      <c r="I82" s="44">
        <f t="shared" si="0"/>
        <v>750000</v>
      </c>
    </row>
    <row r="83" spans="1:10" x14ac:dyDescent="0.25">
      <c r="D83" s="62"/>
      <c r="E83" s="44"/>
      <c r="F83" s="44"/>
      <c r="G83" s="44"/>
      <c r="H83" s="44"/>
      <c r="I83" s="44"/>
    </row>
    <row r="84" spans="1:10" x14ac:dyDescent="0.25">
      <c r="D84" s="62"/>
      <c r="E84" s="44">
        <f>E34+E43+E52+E61</f>
        <v>15489.96722222222</v>
      </c>
      <c r="F84" s="44">
        <f t="shared" ref="F84:I84" si="1">F34+F43+F52+F61</f>
        <v>4963.6595000000007</v>
      </c>
      <c r="G84" s="44">
        <f t="shared" si="1"/>
        <v>1654.5376500000002</v>
      </c>
      <c r="H84" s="44">
        <f t="shared" si="1"/>
        <v>0</v>
      </c>
      <c r="I84" s="44">
        <f t="shared" si="1"/>
        <v>8871.7680777777769</v>
      </c>
    </row>
    <row r="85" spans="1:10" x14ac:dyDescent="0.25">
      <c r="D85" s="62"/>
      <c r="E85" s="44">
        <f>E35+E44+E53+E62</f>
        <v>394.68999999999994</v>
      </c>
      <c r="F85" s="44">
        <f t="shared" ref="F85:I85" si="2">F35+F44+F53+F62</f>
        <v>236.81</v>
      </c>
      <c r="G85" s="44">
        <f t="shared" si="2"/>
        <v>78.935000000000002</v>
      </c>
      <c r="H85" s="44">
        <f t="shared" si="2"/>
        <v>0</v>
      </c>
      <c r="I85" s="44">
        <f t="shared" si="2"/>
        <v>78.935000000000002</v>
      </c>
    </row>
    <row r="86" spans="1:10" x14ac:dyDescent="0.25">
      <c r="D86" s="62"/>
      <c r="E86" s="74"/>
      <c r="F86" s="44"/>
      <c r="G86" s="44"/>
      <c r="H86" s="44"/>
      <c r="I86" s="44"/>
    </row>
    <row r="87" spans="1:10" x14ac:dyDescent="0.25">
      <c r="F87" s="44"/>
      <c r="G87" s="76"/>
      <c r="J87" s="44"/>
    </row>
    <row r="88" spans="1:10" x14ac:dyDescent="0.25">
      <c r="F88" s="1"/>
    </row>
  </sheetData>
  <mergeCells count="108">
    <mergeCell ref="A79:A80"/>
    <mergeCell ref="B79:B80"/>
    <mergeCell ref="C79:C80"/>
    <mergeCell ref="D74:D76"/>
    <mergeCell ref="E74:I74"/>
    <mergeCell ref="J74:J76"/>
    <mergeCell ref="E75:E76"/>
    <mergeCell ref="F75:G75"/>
    <mergeCell ref="H75:I75"/>
    <mergeCell ref="A70:A71"/>
    <mergeCell ref="B70:B71"/>
    <mergeCell ref="C70:C71"/>
    <mergeCell ref="A74:A76"/>
    <mergeCell ref="B74:B76"/>
    <mergeCell ref="C74:C76"/>
    <mergeCell ref="D65:D67"/>
    <mergeCell ref="E65:I65"/>
    <mergeCell ref="J65:J67"/>
    <mergeCell ref="E66:E67"/>
    <mergeCell ref="F66:G66"/>
    <mergeCell ref="H66:I66"/>
    <mergeCell ref="A61:A62"/>
    <mergeCell ref="B61:B62"/>
    <mergeCell ref="C61:C62"/>
    <mergeCell ref="A65:A67"/>
    <mergeCell ref="B65:B67"/>
    <mergeCell ref="C65:C67"/>
    <mergeCell ref="D56:D58"/>
    <mergeCell ref="E56:I56"/>
    <mergeCell ref="J56:J58"/>
    <mergeCell ref="E57:E58"/>
    <mergeCell ref="F57:G57"/>
    <mergeCell ref="H57:I57"/>
    <mergeCell ref="A52:A53"/>
    <mergeCell ref="B52:B53"/>
    <mergeCell ref="C52:C53"/>
    <mergeCell ref="A56:A58"/>
    <mergeCell ref="B56:B58"/>
    <mergeCell ref="C56:C58"/>
    <mergeCell ref="D47:D49"/>
    <mergeCell ref="E47:I47"/>
    <mergeCell ref="J47:J49"/>
    <mergeCell ref="E48:E49"/>
    <mergeCell ref="F48:G48"/>
    <mergeCell ref="H48:I48"/>
    <mergeCell ref="A43:A44"/>
    <mergeCell ref="B43:B44"/>
    <mergeCell ref="C43:C44"/>
    <mergeCell ref="A47:A49"/>
    <mergeCell ref="B47:B49"/>
    <mergeCell ref="C47:C49"/>
    <mergeCell ref="D38:D40"/>
    <mergeCell ref="E38:I38"/>
    <mergeCell ref="J38:J40"/>
    <mergeCell ref="E39:E40"/>
    <mergeCell ref="F39:G39"/>
    <mergeCell ref="H39:I39"/>
    <mergeCell ref="A34:A35"/>
    <mergeCell ref="B34:B35"/>
    <mergeCell ref="C34:C35"/>
    <mergeCell ref="A38:A40"/>
    <mergeCell ref="B38:B40"/>
    <mergeCell ref="C38:C40"/>
    <mergeCell ref="D29:D31"/>
    <mergeCell ref="E29:I29"/>
    <mergeCell ref="J29:J31"/>
    <mergeCell ref="E30:E31"/>
    <mergeCell ref="F30:G30"/>
    <mergeCell ref="H30:I30"/>
    <mergeCell ref="A25:A26"/>
    <mergeCell ref="B25:B26"/>
    <mergeCell ref="C25:C26"/>
    <mergeCell ref="A29:A31"/>
    <mergeCell ref="B29:B31"/>
    <mergeCell ref="C29:C31"/>
    <mergeCell ref="D20:D22"/>
    <mergeCell ref="E20:I20"/>
    <mergeCell ref="J20:J22"/>
    <mergeCell ref="E21:E22"/>
    <mergeCell ref="F21:G21"/>
    <mergeCell ref="H21:I21"/>
    <mergeCell ref="A20:A22"/>
    <mergeCell ref="B20:B22"/>
    <mergeCell ref="C20:C22"/>
    <mergeCell ref="A2:A4"/>
    <mergeCell ref="B2:B4"/>
    <mergeCell ref="C2:C4"/>
    <mergeCell ref="A16:A17"/>
    <mergeCell ref="B16:B17"/>
    <mergeCell ref="C16:C17"/>
    <mergeCell ref="D2:D4"/>
    <mergeCell ref="E2:I2"/>
    <mergeCell ref="J2:J4"/>
    <mergeCell ref="E3:E4"/>
    <mergeCell ref="F3:G3"/>
    <mergeCell ref="H3:I3"/>
    <mergeCell ref="A7:A8"/>
    <mergeCell ref="B7:B8"/>
    <mergeCell ref="C7:C8"/>
    <mergeCell ref="D11:D13"/>
    <mergeCell ref="E11:I11"/>
    <mergeCell ref="J11:J13"/>
    <mergeCell ref="E12:E13"/>
    <mergeCell ref="F12:G12"/>
    <mergeCell ref="H12:I12"/>
    <mergeCell ref="A11:A13"/>
    <mergeCell ref="B11:B13"/>
    <mergeCell ref="C11:C13"/>
  </mergeCell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F12" sqref="F12"/>
    </sheetView>
  </sheetViews>
  <sheetFormatPr defaultRowHeight="15" x14ac:dyDescent="0.25"/>
  <cols>
    <col min="2" max="5" width="15.7109375" customWidth="1"/>
  </cols>
  <sheetData>
    <row r="1" spans="1:7" ht="30" customHeight="1" x14ac:dyDescent="0.25">
      <c r="A1" s="12" t="s">
        <v>32</v>
      </c>
      <c r="B1" s="12" t="s">
        <v>3</v>
      </c>
      <c r="C1" s="12" t="s">
        <v>30</v>
      </c>
      <c r="D1" s="12" t="s">
        <v>31</v>
      </c>
      <c r="E1" s="12" t="s">
        <v>33</v>
      </c>
    </row>
    <row r="2" spans="1:7" x14ac:dyDescent="0.25">
      <c r="A2" s="107" t="s">
        <v>21</v>
      </c>
      <c r="B2" s="3" t="s">
        <v>18</v>
      </c>
      <c r="C2" s="45">
        <v>18131</v>
      </c>
      <c r="D2" s="46">
        <v>0</v>
      </c>
      <c r="E2" s="46">
        <f>C2+D2</f>
        <v>18131</v>
      </c>
    </row>
    <row r="3" spans="1:7" x14ac:dyDescent="0.25">
      <c r="A3" s="107"/>
      <c r="B3" s="3" t="s">
        <v>29</v>
      </c>
      <c r="C3" s="45">
        <v>0</v>
      </c>
      <c r="D3" s="46">
        <v>0</v>
      </c>
      <c r="E3" s="46">
        <f t="shared" ref="E3:E9" si="0">C3+D3</f>
        <v>0</v>
      </c>
    </row>
    <row r="4" spans="1:7" x14ac:dyDescent="0.25">
      <c r="A4" s="107"/>
      <c r="B4" s="13" t="s">
        <v>28</v>
      </c>
      <c r="C4" s="49">
        <v>18131</v>
      </c>
      <c r="D4" s="50">
        <v>0</v>
      </c>
      <c r="E4" s="50">
        <f t="shared" si="0"/>
        <v>18131</v>
      </c>
    </row>
    <row r="5" spans="1:7" x14ac:dyDescent="0.25">
      <c r="A5" s="107" t="s">
        <v>22</v>
      </c>
      <c r="B5" s="3" t="s">
        <v>27</v>
      </c>
      <c r="C5" s="66">
        <v>24391.305</v>
      </c>
      <c r="D5" s="66">
        <v>3238.7550000000001</v>
      </c>
      <c r="E5" s="66">
        <f t="shared" si="0"/>
        <v>27630.06</v>
      </c>
    </row>
    <row r="6" spans="1:7" x14ac:dyDescent="0.25">
      <c r="A6" s="107"/>
      <c r="B6" s="13" t="s">
        <v>26</v>
      </c>
      <c r="C6" s="66">
        <v>24391.305</v>
      </c>
      <c r="D6" s="66">
        <v>3238.7550000000001</v>
      </c>
      <c r="E6" s="73">
        <f t="shared" si="0"/>
        <v>27630.06</v>
      </c>
      <c r="G6" s="4"/>
    </row>
    <row r="7" spans="1:7" x14ac:dyDescent="0.25">
      <c r="A7" s="107" t="s">
        <v>23</v>
      </c>
      <c r="B7" s="3" t="s">
        <v>20</v>
      </c>
      <c r="C7" s="45">
        <v>5200.469000000001</v>
      </c>
      <c r="D7" s="46">
        <v>1733.4830000000002</v>
      </c>
      <c r="E7" s="46">
        <f t="shared" si="0"/>
        <v>6933.9520000000011</v>
      </c>
      <c r="G7" s="4"/>
    </row>
    <row r="8" spans="1:7" x14ac:dyDescent="0.25">
      <c r="A8" s="107"/>
      <c r="B8" s="13" t="s">
        <v>25</v>
      </c>
      <c r="C8" s="49">
        <v>5200.469000000001</v>
      </c>
      <c r="D8" s="50">
        <v>1733.4830000000002</v>
      </c>
      <c r="E8" s="50">
        <f t="shared" si="0"/>
        <v>6933.9520000000011</v>
      </c>
      <c r="G8" s="4"/>
    </row>
    <row r="9" spans="1:7" x14ac:dyDescent="0.25">
      <c r="A9" s="14" t="s">
        <v>24</v>
      </c>
      <c r="B9" s="13" t="s">
        <v>24</v>
      </c>
      <c r="C9" s="49">
        <f>C4+C6+C8</f>
        <v>47722.774000000005</v>
      </c>
      <c r="D9" s="49">
        <f>D4+D6+D8</f>
        <v>4972.2380000000003</v>
      </c>
      <c r="E9" s="50">
        <f t="shared" si="0"/>
        <v>52695.012000000002</v>
      </c>
      <c r="G9" s="4"/>
    </row>
    <row r="11" spans="1:7" x14ac:dyDescent="0.25">
      <c r="C11" s="89"/>
      <c r="D11" s="89"/>
    </row>
    <row r="12" spans="1:7" x14ac:dyDescent="0.25">
      <c r="C12" s="51"/>
      <c r="D12" s="51"/>
    </row>
  </sheetData>
  <mergeCells count="3">
    <mergeCell ref="A2:A4"/>
    <mergeCell ref="A5:A6"/>
    <mergeCell ref="A7:A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Podle SC a Opatření</vt:lpstr>
      <vt:lpstr>Podle OP</vt:lpstr>
      <vt:lpstr>Podle programů a ESI fondů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Mareš</dc:creator>
  <cp:lastModifiedBy>liba</cp:lastModifiedBy>
  <cp:lastPrinted>2019-05-02T19:19:56Z</cp:lastPrinted>
  <dcterms:created xsi:type="dcterms:W3CDTF">2015-11-29T19:14:19Z</dcterms:created>
  <dcterms:modified xsi:type="dcterms:W3CDTF">2019-08-02T07:58:38Z</dcterms:modified>
</cp:coreProperties>
</file>